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0" yWindow="825" windowWidth="7710" windowHeight="5385" tabRatio="738" activeTab="0"/>
  </bookViews>
  <sheets>
    <sheet name="Test Conditions" sheetId="1" r:id="rId1"/>
    <sheet name="Summary" sheetId="2" r:id="rId2"/>
    <sheet name="Front - 7882M" sheetId="3" r:id="rId3"/>
    <sheet name="Front Graphs" sheetId="4" r:id="rId4"/>
    <sheet name="Rear - 7883M" sheetId="5" r:id="rId5"/>
    <sheet name="Rear Graphs" sheetId="6" r:id="rId6"/>
  </sheets>
  <definedNames>
    <definedName name="CS300000_1" localSheetId="2">'Front - 7882M'!#REF!</definedName>
    <definedName name="CS300500_1" localSheetId="2">'Front - 7882M'!#REF!</definedName>
    <definedName name="CS301000_1" localSheetId="2">'Front - 7882M'!#REF!</definedName>
  </definedNames>
  <calcPr fullCalcOnLoad="1"/>
</workbook>
</file>

<file path=xl/sharedStrings.xml><?xml version="1.0" encoding="utf-8"?>
<sst xmlns="http://schemas.openxmlformats.org/spreadsheetml/2006/main" count="264" uniqueCount="49">
  <si>
    <t>Camber</t>
  </si>
  <si>
    <t>Pressure</t>
  </si>
  <si>
    <t>Load</t>
  </si>
  <si>
    <t>Radius</t>
  </si>
  <si>
    <t>Deflection</t>
  </si>
  <si>
    <t>kg/mm</t>
  </si>
  <si>
    <t>Size:</t>
  </si>
  <si>
    <t>Spec</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</si>
  <si>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</si>
  <si>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0°</t>
  </si>
  <si>
    <r>
      <t>kg mm</t>
    </r>
    <r>
      <rPr>
        <vertAlign val="superscript"/>
        <sz val="10"/>
        <rFont val="Arial"/>
        <family val="2"/>
      </rPr>
      <t>-1</t>
    </r>
  </si>
  <si>
    <r>
      <t>lbs in</t>
    </r>
    <r>
      <rPr>
        <vertAlign val="superscript"/>
        <sz val="10"/>
        <rFont val="Arial"/>
        <family val="2"/>
      </rPr>
      <t>-1</t>
    </r>
  </si>
  <si>
    <t>Size</t>
  </si>
  <si>
    <t>Spec:</t>
  </si>
  <si>
    <t>mm</t>
  </si>
  <si>
    <t>Indy Lights Wet Front</t>
  </si>
  <si>
    <t>Indy Lights Wet Rear</t>
  </si>
  <si>
    <t>240/600R15</t>
  </si>
  <si>
    <t>7882M</t>
  </si>
  <si>
    <t>330/620R15</t>
  </si>
  <si>
    <t>7883M</t>
  </si>
  <si>
    <t>PSI</t>
  </si>
  <si>
    <t>Indy Lights Wet Front - 7882M</t>
  </si>
  <si>
    <t>Indy Lights Wet Rear - 7883M</t>
  </si>
  <si>
    <t>Test Ranges</t>
  </si>
  <si>
    <t>Tyre:</t>
  </si>
  <si>
    <t>0 - 600kg</t>
  </si>
  <si>
    <t>20psi</t>
  </si>
  <si>
    <r>
      <t>0</t>
    </r>
    <r>
      <rPr>
        <sz val="10"/>
        <rFont val="Calibri"/>
        <family val="2"/>
      </rPr>
      <t>° - 3°</t>
    </r>
  </si>
  <si>
    <t xml:space="preserve">  2017 Indy Lights Static Spring Rate Test Conditions</t>
  </si>
  <si>
    <t>-0.5°</t>
  </si>
  <si>
    <t>-1°</t>
  </si>
  <si>
    <t>-1.5°</t>
  </si>
  <si>
    <t>-2°</t>
  </si>
  <si>
    <t>-2.5°</t>
  </si>
  <si>
    <t>-3°</t>
  </si>
  <si>
    <t xml:space="preserve"> Static Spring Rate Summary</t>
  </si>
  <si>
    <t>-1.0°</t>
  </si>
  <si>
    <r>
      <t>0</t>
    </r>
    <r>
      <rPr>
        <sz val="11"/>
        <color indexed="8"/>
        <rFont val="Calibri"/>
        <family val="2"/>
      </rPr>
      <t>°</t>
    </r>
  </si>
  <si>
    <t>Spring rate</t>
  </si>
  <si>
    <t>kg</t>
  </si>
  <si>
    <r>
      <t>kgmm</t>
    </r>
    <r>
      <rPr>
        <b/>
        <vertAlign val="superscript"/>
        <sz val="11"/>
        <color indexed="8"/>
        <rFont val="Calibri"/>
        <family val="2"/>
      </rPr>
      <t>-1</t>
    </r>
  </si>
  <si>
    <r>
      <t>lbin</t>
    </r>
    <r>
      <rPr>
        <b/>
        <vertAlign val="superscript"/>
        <sz val="11"/>
        <color indexed="8"/>
        <rFont val="Calibri"/>
        <family val="2"/>
      </rPr>
      <t>-1</t>
    </r>
  </si>
  <si>
    <t>Fitment</t>
  </si>
  <si>
    <t>Unloaded Radius</t>
  </si>
  <si>
    <r>
      <t>-0.5</t>
    </r>
    <r>
      <rPr>
        <sz val="11"/>
        <color indexed="8"/>
        <rFont val="Calibri"/>
        <family val="2"/>
      </rPr>
      <t>°</t>
    </r>
  </si>
  <si>
    <r>
      <t>-2.0</t>
    </r>
    <r>
      <rPr>
        <sz val="11"/>
        <color indexed="8"/>
        <rFont val="Calibri"/>
        <family val="2"/>
      </rPr>
      <t>°</t>
    </r>
  </si>
  <si>
    <r>
      <t>-2.5</t>
    </r>
    <r>
      <rPr>
        <sz val="11"/>
        <color indexed="8"/>
        <rFont val="Calibri"/>
        <family val="2"/>
      </rPr>
      <t>°</t>
    </r>
  </si>
  <si>
    <r>
      <t>-3.0</t>
    </r>
    <r>
      <rPr>
        <sz val="11"/>
        <color indexed="8"/>
        <rFont val="Calibri"/>
        <family val="2"/>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</si>
</sst>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54">
    <font>
      <sz val="10"/>
      <name val="Arial"/>
      <family val="0"/>
    </font>
    <font>
      <sz val="8"/>
      <name val="Arial"/>
      <family val="2"/>
    </font>
    <font>
      <b/>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48"/>
      <name val="Arial"/>
      <family val="2"/>
    </font>
    <font>
      <sz val="10"/>
      <color indexed="10"/>
      <name val="Arial"/>
      <family val="2"/>
    </font>
    <font>
      <sz val="10"/>
      <color indexed="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6"/>
      <name val="Arial"/>
      <family val="2"/>
    </font>
    <font>
      <b/>
      <vertAlign val="superscript"/>
      <sz val="11"/>
      <color indexed="8"/>
      <name val="Calibri"/>
      <family val="2"/>
    </font>
    <font>
      <sz val="10"/>
      <color indexed="8"/>
      <name val="Arial"/>
      <family val="2"/>
    </font>
    <font>
      <sz val="8"/>
      <color indexed="8"/>
      <name val="Arial"/>
      <family val="2"/>
    </font>
    <font>
      <b/>
      <sz val="10"/>
      <color indexed="8"/>
      <name val="Arial"/>
      <family val="2"/>
    </font>
    <font>
      <b/>
      <sz val="12"/>
      <color indexed="8"/>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thin"/>
      <right style="thin"/>
      <top style="medium"/>
      <bottom style="medium"/>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style="medium"/>
      <right style="medium"/>
      <top style="medium"/>
      <bottom>
        <color indexed="63"/>
      </bottom>
    </border>
    <border>
      <left>
        <color indexed="63"/>
      </left>
      <right style="thin"/>
      <top style="thin"/>
      <bottom style="mediu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color indexed="63"/>
      </bottom>
    </border>
    <border>
      <left style="thin"/>
      <right style="medium"/>
      <top style="medium"/>
      <bottom/>
    </border>
    <border>
      <left style="thin"/>
      <right style="medium"/>
      <top>
        <color indexed="63"/>
      </top>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2">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164"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164" fontId="8" fillId="0" borderId="14" xfId="0" applyNumberFormat="1" applyFont="1" applyBorder="1" applyAlignment="1">
      <alignment horizontal="center"/>
    </xf>
    <xf numFmtId="164" fontId="8" fillId="0" borderId="15" xfId="0" applyNumberFormat="1" applyFont="1" applyBorder="1" applyAlignment="1">
      <alignment horizontal="center"/>
    </xf>
    <xf numFmtId="1" fontId="0" fillId="0" borderId="10" xfId="0" applyNumberFormat="1" applyFont="1" applyFill="1" applyBorder="1" applyAlignment="1">
      <alignment horizontal="center"/>
    </xf>
    <xf numFmtId="1" fontId="9" fillId="0" borderId="14" xfId="0" applyNumberFormat="1" applyFont="1" applyFill="1" applyBorder="1" applyAlignment="1">
      <alignment horizontal="center"/>
    </xf>
    <xf numFmtId="1" fontId="0" fillId="0" borderId="11"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164" fontId="8" fillId="0" borderId="0" xfId="0" applyNumberFormat="1" applyFont="1" applyBorder="1" applyAlignment="1">
      <alignment horizontal="center"/>
    </xf>
    <xf numFmtId="1" fontId="0"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2" fontId="10" fillId="0" borderId="0" xfId="0" applyNumberFormat="1" applyFont="1" applyAlignment="1">
      <alignment horizontal="center"/>
    </xf>
    <xf numFmtId="2" fontId="10" fillId="0" borderId="0" xfId="0" applyNumberFormat="1" applyFont="1" applyAlignment="1">
      <alignment/>
    </xf>
    <xf numFmtId="0" fontId="0"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horizontal="center" vertical="top" wrapText="1"/>
    </xf>
    <xf numFmtId="0" fontId="0" fillId="0" borderId="0" xfId="0" applyAlignment="1">
      <alignment/>
    </xf>
    <xf numFmtId="2" fontId="9" fillId="0" borderId="0" xfId="0" applyNumberFormat="1" applyFont="1" applyAlignment="1">
      <alignment horizontal="center"/>
    </xf>
    <xf numFmtId="0" fontId="0" fillId="0" borderId="16" xfId="0" applyFill="1" applyBorder="1" applyAlignment="1">
      <alignment/>
    </xf>
    <xf numFmtId="0" fontId="11" fillId="0" borderId="16" xfId="0" applyFont="1" applyFill="1" applyBorder="1" applyAlignment="1">
      <alignment horizontal="center"/>
    </xf>
    <xf numFmtId="0" fontId="0" fillId="0" borderId="0" xfId="0" applyBorder="1" applyAlignment="1">
      <alignment/>
    </xf>
    <xf numFmtId="49" fontId="0" fillId="0" borderId="0" xfId="0" applyNumberFormat="1" applyBorder="1" applyAlignment="1">
      <alignment/>
    </xf>
    <xf numFmtId="0" fontId="0" fillId="0" borderId="0" xfId="0" applyFill="1" applyBorder="1" applyAlignment="1">
      <alignment/>
    </xf>
    <xf numFmtId="0" fontId="0" fillId="0" borderId="0" xfId="0" applyNumberFormat="1" applyBorder="1" applyAlignment="1">
      <alignment/>
    </xf>
    <xf numFmtId="2" fontId="10" fillId="0" borderId="0" xfId="0" applyNumberFormat="1" applyFont="1" applyFill="1" applyAlignment="1">
      <alignment horizontal="center"/>
    </xf>
    <xf numFmtId="2" fontId="0" fillId="0" borderId="0" xfId="0" applyNumberFormat="1" applyBorder="1" applyAlignment="1">
      <alignment horizontal="center"/>
    </xf>
    <xf numFmtId="0" fontId="3" fillId="0" borderId="0" xfId="0" applyNumberFormat="1" applyFont="1" applyBorder="1" applyAlignment="1">
      <alignment horizontal="center" vertical="top" wrapText="1"/>
    </xf>
    <xf numFmtId="0" fontId="0" fillId="0" borderId="17" xfId="0" applyFont="1" applyBorder="1" applyAlignment="1">
      <alignment/>
    </xf>
    <xf numFmtId="0" fontId="0" fillId="0" borderId="17" xfId="0" applyFont="1" applyFill="1" applyBorder="1" applyAlignment="1">
      <alignment/>
    </xf>
    <xf numFmtId="0" fontId="0" fillId="0" borderId="17" xfId="0" applyFont="1" applyBorder="1" applyAlignment="1">
      <alignment horizontal="center"/>
    </xf>
    <xf numFmtId="1" fontId="9" fillId="0" borderId="18" xfId="0" applyNumberFormat="1" applyFont="1" applyFill="1" applyBorder="1" applyAlignment="1">
      <alignment horizontal="center"/>
    </xf>
    <xf numFmtId="1" fontId="9" fillId="0" borderId="19" xfId="0" applyNumberFormat="1" applyFont="1" applyFill="1" applyBorder="1" applyAlignment="1">
      <alignment horizontal="center"/>
    </xf>
    <xf numFmtId="164" fontId="8" fillId="0" borderId="20" xfId="0" applyNumberFormat="1" applyFont="1" applyBorder="1" applyAlignment="1">
      <alignment horizontal="center"/>
    </xf>
    <xf numFmtId="164" fontId="8" fillId="0" borderId="20" xfId="0" applyNumberFormat="1" applyFont="1" applyBorder="1" applyAlignment="1">
      <alignment horizontal="center"/>
    </xf>
    <xf numFmtId="164" fontId="8" fillId="0" borderId="21" xfId="0" applyNumberFormat="1" applyFont="1" applyBorder="1" applyAlignment="1">
      <alignment horizontal="center"/>
    </xf>
    <xf numFmtId="0" fontId="0" fillId="0" borderId="22" xfId="0" applyFont="1" applyFill="1" applyBorder="1" applyAlignment="1">
      <alignment horizontal="center"/>
    </xf>
    <xf numFmtId="0" fontId="3" fillId="0" borderId="0" xfId="0" applyNumberFormat="1" applyFont="1" applyBorder="1" applyAlignment="1">
      <alignment horizontal="center" vertical="top" wrapText="1"/>
    </xf>
    <xf numFmtId="0" fontId="0" fillId="3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33" borderId="24" xfId="0" applyFont="1" applyFill="1" applyBorder="1" applyAlignment="1">
      <alignment horizontal="center"/>
    </xf>
    <xf numFmtId="0" fontId="0" fillId="33" borderId="25" xfId="0" applyFont="1" applyFill="1" applyBorder="1" applyAlignment="1">
      <alignment horizontal="center"/>
    </xf>
    <xf numFmtId="49" fontId="2" fillId="33" borderId="26" xfId="0" applyNumberFormat="1" applyFont="1" applyFill="1" applyBorder="1" applyAlignment="1">
      <alignment horizontal="center" wrapText="1"/>
    </xf>
    <xf numFmtId="0" fontId="0" fillId="0" borderId="16" xfId="0" applyBorder="1" applyAlignment="1">
      <alignment wrapText="1"/>
    </xf>
    <xf numFmtId="0" fontId="0" fillId="0" borderId="27" xfId="0" applyBorder="1" applyAlignment="1">
      <alignment wrapText="1"/>
    </xf>
    <xf numFmtId="49" fontId="0" fillId="33" borderId="28" xfId="0" applyNumberFormat="1" applyFill="1" applyBorder="1" applyAlignment="1">
      <alignment horizontal="center" wrapText="1"/>
    </xf>
    <xf numFmtId="0" fontId="0" fillId="0" borderId="0" xfId="0" applyAlignment="1">
      <alignment wrapText="1"/>
    </xf>
    <xf numFmtId="0" fontId="0" fillId="0" borderId="29" xfId="0" applyBorder="1" applyAlignment="1">
      <alignment wrapText="1"/>
    </xf>
    <xf numFmtId="0" fontId="3" fillId="0" borderId="0" xfId="0" applyNumberFormat="1" applyFont="1" applyBorder="1" applyAlignment="1">
      <alignment horizontal="center" vertical="center" wrapText="1"/>
    </xf>
    <xf numFmtId="0" fontId="0" fillId="0" borderId="0" xfId="0" applyAlignment="1">
      <alignment vertical="center" wrapText="1"/>
    </xf>
    <xf numFmtId="49" fontId="2" fillId="33" borderId="26"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27" xfId="0" applyNumberFormat="1" applyFont="1" applyFill="1" applyBorder="1" applyAlignment="1">
      <alignment horizontal="center"/>
    </xf>
    <xf numFmtId="49" fontId="0" fillId="33" borderId="28" xfId="0" applyNumberFormat="1" applyFill="1" applyBorder="1" applyAlignment="1">
      <alignment horizontal="center"/>
    </xf>
    <xf numFmtId="0" fontId="0" fillId="0" borderId="0" xfId="0" applyBorder="1" applyAlignment="1">
      <alignment/>
    </xf>
    <xf numFmtId="0" fontId="0" fillId="0" borderId="29" xfId="0" applyBorder="1" applyAlignment="1">
      <alignment/>
    </xf>
    <xf numFmtId="0" fontId="2" fillId="34" borderId="26" xfId="0" applyFont="1" applyFill="1" applyBorder="1" applyAlignment="1">
      <alignment horizontal="center"/>
    </xf>
    <xf numFmtId="0" fontId="0" fillId="0" borderId="0" xfId="0" applyAlignment="1">
      <alignment/>
    </xf>
    <xf numFmtId="0" fontId="0" fillId="0" borderId="0" xfId="0" applyAlignment="1">
      <alignment horizontal="center"/>
    </xf>
    <xf numFmtId="164"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Border="1" applyAlignment="1">
      <alignment/>
    </xf>
    <xf numFmtId="0" fontId="2" fillId="0" borderId="0" xfId="0" applyFont="1" applyFill="1" applyBorder="1" applyAlignment="1">
      <alignment horizontal="center"/>
    </xf>
    <xf numFmtId="0" fontId="0" fillId="0" borderId="0" xfId="0" applyNumberFormat="1" applyBorder="1" applyAlignment="1">
      <alignment/>
    </xf>
    <xf numFmtId="0" fontId="2" fillId="0" borderId="0" xfId="0" applyFont="1" applyAlignment="1">
      <alignment/>
    </xf>
    <xf numFmtId="49" fontId="0" fillId="0" borderId="30" xfId="0" applyNumberFormat="1" applyFont="1" applyFill="1" applyBorder="1" applyAlignment="1">
      <alignment horizontal="center"/>
    </xf>
    <xf numFmtId="49" fontId="0" fillId="0" borderId="31" xfId="0" applyNumberFormat="1" applyFont="1" applyFill="1" applyBorder="1" applyAlignment="1">
      <alignment horizontal="center"/>
    </xf>
    <xf numFmtId="49" fontId="0" fillId="0" borderId="32" xfId="0" applyNumberFormat="1" applyFont="1" applyFill="1" applyBorder="1" applyAlignment="1">
      <alignment horizontal="center"/>
    </xf>
    <xf numFmtId="49" fontId="0" fillId="0" borderId="20" xfId="0" applyNumberFormat="1" applyFont="1" applyFill="1" applyBorder="1" applyAlignment="1">
      <alignment horizontal="center"/>
    </xf>
    <xf numFmtId="49" fontId="2" fillId="34" borderId="33" xfId="0" applyNumberFormat="1" applyFont="1" applyFill="1" applyBorder="1" applyAlignment="1">
      <alignment horizont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2" fillId="34" borderId="35" xfId="0" applyFont="1" applyFill="1" applyBorder="1" applyAlignment="1">
      <alignment horizontal="center"/>
    </xf>
    <xf numFmtId="0" fontId="2" fillId="34" borderId="12" xfId="0" applyFont="1" applyFill="1" applyBorder="1" applyAlignment="1">
      <alignment horizontal="center"/>
    </xf>
    <xf numFmtId="0" fontId="0" fillId="0" borderId="12" xfId="0" applyFont="1" applyBorder="1" applyAlignment="1" quotePrefix="1">
      <alignment horizontal="center"/>
    </xf>
    <xf numFmtId="0" fontId="0" fillId="0" borderId="13" xfId="0" applyFont="1" applyBorder="1" applyAlignment="1" quotePrefix="1">
      <alignment horizontal="center"/>
    </xf>
    <xf numFmtId="0" fontId="0" fillId="0" borderId="0" xfId="0" applyBorder="1" applyAlignment="1">
      <alignment wrapText="1"/>
    </xf>
    <xf numFmtId="0" fontId="2" fillId="34" borderId="16" xfId="0" applyFont="1" applyFill="1" applyBorder="1" applyAlignment="1">
      <alignment horizontal="center"/>
    </xf>
    <xf numFmtId="0" fontId="2" fillId="34" borderId="27" xfId="0" applyFont="1" applyFill="1" applyBorder="1" applyAlignment="1">
      <alignment horizontal="center"/>
    </xf>
    <xf numFmtId="49" fontId="0" fillId="0" borderId="36"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0" xfId="0" applyNumberFormat="1" applyFont="1" applyBorder="1" applyAlignment="1">
      <alignment vertical="top" wrapText="1"/>
    </xf>
    <xf numFmtId="0" fontId="30" fillId="0" borderId="0" xfId="58" applyFont="1" applyBorder="1" applyAlignment="1">
      <alignment horizontal="center" wrapText="1"/>
      <protection/>
    </xf>
    <xf numFmtId="0" fontId="30" fillId="0" borderId="0" xfId="58" applyNumberFormat="1" applyFont="1" applyAlignment="1">
      <alignment horizontal="center" vertical="center" wrapText="1"/>
      <protection/>
    </xf>
    <xf numFmtId="0" fontId="30" fillId="0" borderId="0" xfId="58" applyNumberFormat="1" applyFont="1" applyAlignment="1">
      <alignment horizontal="center" vertical="center" wrapText="1"/>
      <protection/>
    </xf>
    <xf numFmtId="49" fontId="4" fillId="0" borderId="0" xfId="0" applyNumberFormat="1" applyFont="1" applyBorder="1" applyAlignment="1">
      <alignment/>
    </xf>
    <xf numFmtId="49" fontId="4" fillId="0" borderId="0" xfId="0" applyNumberFormat="1" applyFont="1" applyBorder="1" applyAlignment="1">
      <alignment horizontal="center"/>
    </xf>
    <xf numFmtId="0" fontId="52" fillId="35" borderId="39" xfId="58" applyFont="1" applyFill="1" applyBorder="1" applyAlignment="1">
      <alignment horizontal="center"/>
      <protection/>
    </xf>
    <xf numFmtId="0" fontId="0" fillId="0" borderId="0" xfId="58" applyAlignment="1">
      <alignment horizontal="center"/>
      <protection/>
    </xf>
    <xf numFmtId="0" fontId="0" fillId="0" borderId="0" xfId="58" applyAlignment="1">
      <alignment horizontal="center"/>
      <protection/>
    </xf>
    <xf numFmtId="0" fontId="0" fillId="0" borderId="0" xfId="58" applyBorder="1" applyAlignment="1">
      <alignment horizontal="center"/>
      <protection/>
    </xf>
    <xf numFmtId="0" fontId="52" fillId="35" borderId="40" xfId="58" applyFont="1" applyFill="1" applyBorder="1" applyAlignment="1">
      <alignment horizontal="center"/>
      <protection/>
    </xf>
    <xf numFmtId="0" fontId="52" fillId="35" borderId="41" xfId="58" applyFont="1" applyFill="1" applyBorder="1" applyAlignment="1">
      <alignment horizontal="center"/>
      <protection/>
    </xf>
    <xf numFmtId="0" fontId="52" fillId="35" borderId="42" xfId="58" applyFont="1" applyFill="1" applyBorder="1" applyAlignment="1">
      <alignment horizontal="center"/>
      <protection/>
    </xf>
    <xf numFmtId="0" fontId="52" fillId="35" borderId="39" xfId="58" applyFont="1" applyFill="1" applyBorder="1" applyAlignment="1">
      <alignment horizontal="center"/>
      <protection/>
    </xf>
    <xf numFmtId="0" fontId="0" fillId="0" borderId="43" xfId="0" applyFont="1" applyFill="1" applyBorder="1" applyAlignment="1">
      <alignment horizontal="center"/>
    </xf>
    <xf numFmtId="2" fontId="0" fillId="0" borderId="43" xfId="0" applyNumberFormat="1" applyFill="1" applyBorder="1" applyAlignment="1">
      <alignment horizontal="center"/>
    </xf>
    <xf numFmtId="164" fontId="0" fillId="0" borderId="43" xfId="0" applyNumberFormat="1" applyFont="1" applyFill="1" applyBorder="1" applyAlignment="1">
      <alignment horizontal="center"/>
    </xf>
    <xf numFmtId="0" fontId="0" fillId="0" borderId="39" xfId="0" applyFont="1" applyFill="1" applyBorder="1" applyAlignment="1">
      <alignment horizontal="center"/>
    </xf>
    <xf numFmtId="2" fontId="0" fillId="0" borderId="39" xfId="0" applyNumberFormat="1" applyFill="1" applyBorder="1" applyAlignment="1">
      <alignment horizontal="center"/>
    </xf>
    <xf numFmtId="164" fontId="0" fillId="0" borderId="39" xfId="0" applyNumberFormat="1" applyFont="1" applyFill="1" applyBorder="1" applyAlignment="1">
      <alignment horizontal="center"/>
    </xf>
    <xf numFmtId="0" fontId="0" fillId="0" borderId="42" xfId="0" applyFont="1" applyFill="1" applyBorder="1" applyAlignment="1">
      <alignment horizontal="center"/>
    </xf>
    <xf numFmtId="2" fontId="0" fillId="0" borderId="42" xfId="0" applyNumberFormat="1" applyFill="1" applyBorder="1" applyAlignment="1">
      <alignment horizontal="center"/>
    </xf>
    <xf numFmtId="164" fontId="0" fillId="0" borderId="42" xfId="0" applyNumberFormat="1" applyFont="1" applyFill="1" applyBorder="1" applyAlignment="1">
      <alignment horizontal="center"/>
    </xf>
    <xf numFmtId="0" fontId="0" fillId="0" borderId="39" xfId="58" applyBorder="1" applyAlignment="1">
      <alignment horizontal="center"/>
      <protection/>
    </xf>
    <xf numFmtId="0" fontId="0" fillId="0" borderId="39" xfId="58" applyFont="1" applyBorder="1" applyAlignment="1">
      <alignment horizontal="center"/>
      <protection/>
    </xf>
    <xf numFmtId="0" fontId="4" fillId="0" borderId="0" xfId="0" applyNumberFormat="1" applyFont="1" applyBorder="1" applyAlignment="1">
      <alignment wrapText="1"/>
    </xf>
    <xf numFmtId="0" fontId="0" fillId="0" borderId="0" xfId="58" applyAlignment="1">
      <alignment horizontal="center"/>
      <protection/>
    </xf>
    <xf numFmtId="0" fontId="0" fillId="0" borderId="0" xfId="58" applyBorder="1" applyAlignment="1">
      <alignment horizontal="center"/>
      <protection/>
    </xf>
    <xf numFmtId="0" fontId="52" fillId="35" borderId="40" xfId="58" applyFont="1" applyFill="1" applyBorder="1" applyAlignment="1">
      <alignment horizontal="center"/>
      <protection/>
    </xf>
    <xf numFmtId="0" fontId="52" fillId="35" borderId="41" xfId="58" applyFont="1" applyFill="1" applyBorder="1" applyAlignment="1">
      <alignment horizontal="center"/>
      <protection/>
    </xf>
    <xf numFmtId="0" fontId="52" fillId="35" borderId="42" xfId="58" applyFont="1" applyFill="1" applyBorder="1" applyAlignment="1">
      <alignment horizontal="center"/>
      <protection/>
    </xf>
    <xf numFmtId="0" fontId="52" fillId="35" borderId="39" xfId="58" applyFont="1" applyFill="1" applyBorder="1" applyAlignment="1">
      <alignment horizontal="center"/>
      <protection/>
    </xf>
    <xf numFmtId="0" fontId="0" fillId="0" borderId="0" xfId="0" applyNumberFormat="1" applyBorder="1" applyAlignment="1">
      <alignment wrapText="1"/>
    </xf>
    <xf numFmtId="0" fontId="52" fillId="35" borderId="15" xfId="58" applyFont="1" applyFill="1" applyBorder="1" applyAlignment="1">
      <alignment horizontal="center"/>
      <protection/>
    </xf>
    <xf numFmtId="0" fontId="52" fillId="35" borderId="44" xfId="58" applyFont="1" applyFill="1" applyBorder="1" applyAlignment="1">
      <alignment horizontal="center"/>
      <protection/>
    </xf>
    <xf numFmtId="0" fontId="52" fillId="35" borderId="14" xfId="58" applyFont="1" applyFill="1" applyBorder="1" applyAlignment="1">
      <alignment horizontal="center"/>
      <protection/>
    </xf>
    <xf numFmtId="2" fontId="0" fillId="0" borderId="44" xfId="58" applyNumberFormat="1" applyBorder="1" applyAlignment="1">
      <alignment/>
      <protection/>
    </xf>
    <xf numFmtId="0" fontId="0" fillId="0" borderId="14" xfId="58" applyBorder="1" applyAlignment="1">
      <alignment/>
      <protection/>
    </xf>
    <xf numFmtId="49" fontId="0" fillId="0" borderId="15" xfId="58" applyNumberFormat="1" applyFont="1" applyBorder="1" applyAlignment="1">
      <alignment horizontal="center"/>
      <protection/>
    </xf>
    <xf numFmtId="49" fontId="0" fillId="0" borderId="15" xfId="58" applyNumberFormat="1" applyBorder="1" applyAlignment="1">
      <alignment horizontal="center"/>
      <protection/>
    </xf>
    <xf numFmtId="49" fontId="0" fillId="0" borderId="44" xfId="58" applyNumberFormat="1" applyFont="1" applyBorder="1" applyAlignment="1">
      <alignment horizontal="center"/>
      <protection/>
    </xf>
    <xf numFmtId="49" fontId="0" fillId="0" borderId="14" xfId="58" applyNumberFormat="1" applyFont="1" applyBorder="1" applyAlignment="1">
      <alignment horizontal="center"/>
      <protection/>
    </xf>
    <xf numFmtId="0" fontId="0" fillId="0" borderId="39" xfId="58" applyBorder="1" applyAlignment="1" quotePrefix="1">
      <alignment horizontal="center"/>
      <protection/>
    </xf>
    <xf numFmtId="0" fontId="12" fillId="0" borderId="39" xfId="58" applyFont="1" applyBorder="1" applyAlignment="1" quotePrefix="1">
      <alignment horizontal="center"/>
      <protection/>
    </xf>
    <xf numFmtId="2" fontId="0" fillId="0" borderId="39" xfId="0" applyNumberFormat="1" applyFont="1" applyFill="1" applyBorder="1" applyAlignment="1">
      <alignment horizontal="center"/>
    </xf>
    <xf numFmtId="2" fontId="0" fillId="0" borderId="43" xfId="0" applyNumberFormat="1" applyFont="1" applyFill="1" applyBorder="1" applyAlignment="1">
      <alignment horizontal="center"/>
    </xf>
    <xf numFmtId="2" fontId="0" fillId="0" borderId="42" xfId="0" applyNumberFormat="1" applyFont="1" applyFill="1" applyBorder="1" applyAlignment="1">
      <alignment horizontal="center"/>
    </xf>
    <xf numFmtId="49" fontId="4" fillId="0" borderId="0" xfId="0" applyNumberFormat="1" applyFont="1" applyBorder="1" applyAlignment="1">
      <alignment wrapText="1"/>
    </xf>
    <xf numFmtId="0" fontId="0" fillId="0" borderId="0" xfId="58"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a:noFill/>
        </a:ln>
      </c:spPr>
    </c:title>
    <c:plotArea>
      <c:layout>
        <c:manualLayout>
          <c:xMode val="edge"/>
          <c:yMode val="edge"/>
          <c:x val="0.04425"/>
          <c:y val="0.14875"/>
          <c:w val="0.8427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- 7882M'!$D$9:$D$33</c:f>
              <c:numCache>
                <c:ptCount val="25"/>
                <c:pt idx="0">
                  <c:v>0</c:v>
                </c:pt>
                <c:pt idx="1">
                  <c:v>1788.4633480756452</c:v>
                </c:pt>
                <c:pt idx="2">
                  <c:v>1606.9479633599865</c:v>
                </c:pt>
                <c:pt idx="3">
                  <c:v>1465.7765454052224</c:v>
                </c:pt>
                <c:pt idx="4">
                  <c:v>1419.4283481997456</c:v>
                </c:pt>
                <c:pt idx="5">
                  <c:v>1471.6504408360902</c:v>
                </c:pt>
                <c:pt idx="6">
                  <c:v>1501.1201816842645</c:v>
                </c:pt>
                <c:pt idx="7">
                  <c:v>1502.2800371667518</c:v>
                </c:pt>
                <c:pt idx="8">
                  <c:v>1513.8175130995512</c:v>
                </c:pt>
                <c:pt idx="9">
                  <c:v>1561.8851891192892</c:v>
                </c:pt>
                <c:pt idx="10">
                  <c:v>1526.2332158356896</c:v>
                </c:pt>
                <c:pt idx="11">
                  <c:v>1504.995923629673</c:v>
                </c:pt>
                <c:pt idx="12">
                  <c:v>1520.7547169811344</c:v>
                </c:pt>
                <c:pt idx="13">
                  <c:v>1527.4338579293446</c:v>
                </c:pt>
                <c:pt idx="14">
                  <c:v>1527.2186625006632</c:v>
                </c:pt>
                <c:pt idx="15">
                  <c:v>1520.7335893478776</c:v>
                </c:pt>
                <c:pt idx="16">
                  <c:v>1532.4109572309712</c:v>
                </c:pt>
                <c:pt idx="17">
                  <c:v>1533.6663923077388</c:v>
                </c:pt>
                <c:pt idx="18">
                  <c:v>1524.2195974087474</c:v>
                </c:pt>
                <c:pt idx="19">
                  <c:v>1523.9999318425812</c:v>
                </c:pt>
                <c:pt idx="20">
                  <c:v>1522.6924570639515</c:v>
                </c:pt>
                <c:pt idx="21">
                  <c:v>1515.6103724696748</c:v>
                </c:pt>
                <c:pt idx="22">
                  <c:v>1530.4736626993695</c:v>
                </c:pt>
                <c:pt idx="23">
                  <c:v>1520.0274283552435</c:v>
                </c:pt>
                <c:pt idx="24">
                  <c:v>1518.3547083029653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- 7882M'!$J$9:$J$33</c:f>
              <c:numCache>
                <c:ptCount val="25"/>
                <c:pt idx="0">
                  <c:v>0</c:v>
                </c:pt>
                <c:pt idx="1">
                  <c:v>1657.7409507195766</c:v>
                </c:pt>
                <c:pt idx="2">
                  <c:v>1628.4501061571457</c:v>
                </c:pt>
                <c:pt idx="3">
                  <c:v>1552.189827085705</c:v>
                </c:pt>
                <c:pt idx="4">
                  <c:v>1462.3038053928365</c:v>
                </c:pt>
                <c:pt idx="5">
                  <c:v>1525.9420476972202</c:v>
                </c:pt>
                <c:pt idx="6">
                  <c:v>1447.6507584165756</c:v>
                </c:pt>
                <c:pt idx="7">
                  <c:v>1456.1325721886622</c:v>
                </c:pt>
                <c:pt idx="8">
                  <c:v>1478.0868125486513</c:v>
                </c:pt>
                <c:pt idx="9">
                  <c:v>1480.9730250481741</c:v>
                </c:pt>
                <c:pt idx="10">
                  <c:v>1479.7596740132665</c:v>
                </c:pt>
                <c:pt idx="11">
                  <c:v>1468.1142265295543</c:v>
                </c:pt>
                <c:pt idx="12">
                  <c:v>1512.4986907795972</c:v>
                </c:pt>
                <c:pt idx="13">
                  <c:v>1478.4867519954657</c:v>
                </c:pt>
                <c:pt idx="14">
                  <c:v>1480.7023465359605</c:v>
                </c:pt>
                <c:pt idx="15">
                  <c:v>1482.468109522713</c:v>
                </c:pt>
                <c:pt idx="16">
                  <c:v>1472.952348651857</c:v>
                </c:pt>
                <c:pt idx="17">
                  <c:v>1491.0003170872762</c:v>
                </c:pt>
                <c:pt idx="18">
                  <c:v>1492.3321180759756</c:v>
                </c:pt>
                <c:pt idx="19">
                  <c:v>1500.9481615734471</c:v>
                </c:pt>
                <c:pt idx="20">
                  <c:v>1476.600463440025</c:v>
                </c:pt>
                <c:pt idx="21">
                  <c:v>1497.1827071278774</c:v>
                </c:pt>
                <c:pt idx="22">
                  <c:v>1515.608207132391</c:v>
                </c:pt>
                <c:pt idx="23">
                  <c:v>1527.061182216397</c:v>
                </c:pt>
                <c:pt idx="24">
                  <c:v>1528.3611383709517</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- 7882M'!$P$9:$P$33</c:f>
              <c:numCache>
                <c:ptCount val="25"/>
                <c:pt idx="0">
                  <c:v>0</c:v>
                </c:pt>
                <c:pt idx="1">
                  <c:v>1228.8097239283738</c:v>
                </c:pt>
                <c:pt idx="2">
                  <c:v>1340.9027305800905</c:v>
                </c:pt>
                <c:pt idx="3">
                  <c:v>1337.6478585995887</c:v>
                </c:pt>
                <c:pt idx="4">
                  <c:v>1360.4900585760176</c:v>
                </c:pt>
                <c:pt idx="5">
                  <c:v>1333.118484023271</c:v>
                </c:pt>
                <c:pt idx="6">
                  <c:v>1374.4736172738349</c:v>
                </c:pt>
                <c:pt idx="7">
                  <c:v>1513.2127357882532</c:v>
                </c:pt>
                <c:pt idx="8">
                  <c:v>1373.8744946710767</c:v>
                </c:pt>
                <c:pt idx="9">
                  <c:v>1404.0707027722697</c:v>
                </c:pt>
                <c:pt idx="10">
                  <c:v>1413.8091088208535</c:v>
                </c:pt>
                <c:pt idx="11">
                  <c:v>1398.8421989408826</c:v>
                </c:pt>
                <c:pt idx="12">
                  <c:v>1409.9966639815793</c:v>
                </c:pt>
                <c:pt idx="13">
                  <c:v>1402.6451193738899</c:v>
                </c:pt>
                <c:pt idx="14">
                  <c:v>1428.2711322183623</c:v>
                </c:pt>
                <c:pt idx="15">
                  <c:v>1413.9714617510028</c:v>
                </c:pt>
                <c:pt idx="16">
                  <c:v>1425.6873204759931</c:v>
                </c:pt>
                <c:pt idx="17">
                  <c:v>1466.609719637573</c:v>
                </c:pt>
                <c:pt idx="18">
                  <c:v>1448.6319314712687</c:v>
                </c:pt>
                <c:pt idx="19">
                  <c:v>1454.5217999381991</c:v>
                </c:pt>
                <c:pt idx="20">
                  <c:v>1458.6552025256904</c:v>
                </c:pt>
                <c:pt idx="21">
                  <c:v>1463.7982049511772</c:v>
                </c:pt>
                <c:pt idx="22">
                  <c:v>1481.740689181717</c:v>
                </c:pt>
                <c:pt idx="23">
                  <c:v>1480.4639101657685</c:v>
                </c:pt>
                <c:pt idx="24">
                  <c:v>1480.6604670496092</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- 7882M'!$V$9:$V$33</c:f>
              <c:numCache>
                <c:ptCount val="25"/>
                <c:pt idx="0">
                  <c:v>0</c:v>
                </c:pt>
                <c:pt idx="1">
                  <c:v>1586.6099006594818</c:v>
                </c:pt>
                <c:pt idx="2">
                  <c:v>1562.179785747561</c:v>
                </c:pt>
                <c:pt idx="3">
                  <c:v>1522.3123104536696</c:v>
                </c:pt>
                <c:pt idx="4">
                  <c:v>1426.1136913717576</c:v>
                </c:pt>
                <c:pt idx="5">
                  <c:v>1520.3249064524969</c:v>
                </c:pt>
                <c:pt idx="6">
                  <c:v>1464.0516028615023</c:v>
                </c:pt>
                <c:pt idx="7">
                  <c:v>1449.6248068858886</c:v>
                </c:pt>
                <c:pt idx="8">
                  <c:v>1436.327834209832</c:v>
                </c:pt>
                <c:pt idx="9">
                  <c:v>1437.9803348392197</c:v>
                </c:pt>
                <c:pt idx="10">
                  <c:v>1445.6616493287588</c:v>
                </c:pt>
                <c:pt idx="11">
                  <c:v>1424.9964095935643</c:v>
                </c:pt>
                <c:pt idx="12">
                  <c:v>1439.7760034563235</c:v>
                </c:pt>
                <c:pt idx="13">
                  <c:v>1455.5599469927672</c:v>
                </c:pt>
                <c:pt idx="14">
                  <c:v>1456.7169566158946</c:v>
                </c:pt>
                <c:pt idx="15">
                  <c:v>1448.2162265621266</c:v>
                </c:pt>
                <c:pt idx="16">
                  <c:v>1468.3144493374925</c:v>
                </c:pt>
                <c:pt idx="17">
                  <c:v>1465.4026702432463</c:v>
                </c:pt>
                <c:pt idx="18">
                  <c:v>1475.6699679158023</c:v>
                </c:pt>
                <c:pt idx="19">
                  <c:v>1469.1558530630152</c:v>
                </c:pt>
                <c:pt idx="20">
                  <c:v>1475.558505911744</c:v>
                </c:pt>
                <c:pt idx="21">
                  <c:v>1487.402411280703</c:v>
                </c:pt>
                <c:pt idx="22">
                  <c:v>1506.008450595029</c:v>
                </c:pt>
                <c:pt idx="23">
                  <c:v>1490.5143260619127</c:v>
                </c:pt>
                <c:pt idx="24">
                  <c:v>1500.5803505406898</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- 7882M'!$AB$9:$AB$33</c:f>
              <c:numCache>
                <c:ptCount val="25"/>
                <c:pt idx="0">
                  <c:v>0</c:v>
                </c:pt>
                <c:pt idx="1">
                  <c:v>1534.5983044004997</c:v>
                </c:pt>
                <c:pt idx="2">
                  <c:v>1491.0710249107005</c:v>
                </c:pt>
                <c:pt idx="3">
                  <c:v>1435.8016403490767</c:v>
                </c:pt>
                <c:pt idx="4">
                  <c:v>1426.5138408304424</c:v>
                </c:pt>
                <c:pt idx="5">
                  <c:v>1409.259700882357</c:v>
                </c:pt>
                <c:pt idx="6">
                  <c:v>1409.29783617138</c:v>
                </c:pt>
                <c:pt idx="7">
                  <c:v>1396.9798479289593</c:v>
                </c:pt>
                <c:pt idx="8">
                  <c:v>1362.0330414783298</c:v>
                </c:pt>
                <c:pt idx="9">
                  <c:v>1393.5123664719774</c:v>
                </c:pt>
                <c:pt idx="10">
                  <c:v>1422.01382033564</c:v>
                </c:pt>
                <c:pt idx="11">
                  <c:v>1388.917079316196</c:v>
                </c:pt>
                <c:pt idx="12">
                  <c:v>1412.1683290957665</c:v>
                </c:pt>
                <c:pt idx="13">
                  <c:v>1413.4964892872486</c:v>
                </c:pt>
                <c:pt idx="14">
                  <c:v>1427.452783475985</c:v>
                </c:pt>
                <c:pt idx="15">
                  <c:v>1424.2564805851343</c:v>
                </c:pt>
                <c:pt idx="16">
                  <c:v>1415.2874305159507</c:v>
                </c:pt>
                <c:pt idx="17">
                  <c:v>1434.6593452505292</c:v>
                </c:pt>
                <c:pt idx="18">
                  <c:v>1447.0659854579394</c:v>
                </c:pt>
                <c:pt idx="19">
                  <c:v>1456.6538004267034</c:v>
                </c:pt>
                <c:pt idx="20">
                  <c:v>1453.3683424717487</c:v>
                </c:pt>
                <c:pt idx="21">
                  <c:v>1455.6075799486084</c:v>
                </c:pt>
                <c:pt idx="22">
                  <c:v>1475.8375080130097</c:v>
                </c:pt>
                <c:pt idx="23">
                  <c:v>1469.2810337801018</c:v>
                </c:pt>
                <c:pt idx="24">
                  <c:v>1478.536099380197</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- 7882M'!$AH$9:$AH$33</c:f>
              <c:numCache>
                <c:ptCount val="25"/>
                <c:pt idx="0">
                  <c:v>0</c:v>
                </c:pt>
                <c:pt idx="1">
                  <c:v>1455.17188576677</c:v>
                </c:pt>
                <c:pt idx="2">
                  <c:v>1462.648816013269</c:v>
                </c:pt>
                <c:pt idx="3">
                  <c:v>1521.0414025540279</c:v>
                </c:pt>
                <c:pt idx="4">
                  <c:v>1413.599325653265</c:v>
                </c:pt>
                <c:pt idx="5">
                  <c:v>1363.414634146345</c:v>
                </c:pt>
                <c:pt idx="6">
                  <c:v>1389.7965562311795</c:v>
                </c:pt>
                <c:pt idx="7">
                  <c:v>1375.7117985102984</c:v>
                </c:pt>
                <c:pt idx="8">
                  <c:v>1370.8987978592907</c:v>
                </c:pt>
                <c:pt idx="9">
                  <c:v>1384.2580275464036</c:v>
                </c:pt>
                <c:pt idx="10">
                  <c:v>1382.2921972678844</c:v>
                </c:pt>
                <c:pt idx="11">
                  <c:v>1378.4731869963891</c:v>
                </c:pt>
                <c:pt idx="12">
                  <c:v>1383.2105427000108</c:v>
                </c:pt>
                <c:pt idx="13">
                  <c:v>1380.6223032423547</c:v>
                </c:pt>
                <c:pt idx="14">
                  <c:v>1435.2445528824333</c:v>
                </c:pt>
                <c:pt idx="15">
                  <c:v>1402.0780252142547</c:v>
                </c:pt>
                <c:pt idx="16">
                  <c:v>1403.396697758526</c:v>
                </c:pt>
                <c:pt idx="17">
                  <c:v>1413.2096326607395</c:v>
                </c:pt>
                <c:pt idx="18">
                  <c:v>1420.6202035322117</c:v>
                </c:pt>
                <c:pt idx="19">
                  <c:v>1420.2642564273906</c:v>
                </c:pt>
                <c:pt idx="20">
                  <c:v>1441.7223345794775</c:v>
                </c:pt>
                <c:pt idx="21">
                  <c:v>1429.584736684649</c:v>
                </c:pt>
                <c:pt idx="22">
                  <c:v>1453.6253642201357</c:v>
                </c:pt>
                <c:pt idx="23">
                  <c:v>1450.2905770029056</c:v>
                </c:pt>
                <c:pt idx="24">
                  <c:v>1459.7396492968967</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- 7882M'!$AN$9:$AN$33</c:f>
              <c:numCache>
                <c:ptCount val="25"/>
                <c:pt idx="0">
                  <c:v>0</c:v>
                </c:pt>
                <c:pt idx="1">
                  <c:v>1615.7442829210656</c:v>
                </c:pt>
                <c:pt idx="2">
                  <c:v>1511.3646778480668</c:v>
                </c:pt>
                <c:pt idx="3">
                  <c:v>1457.9047619047763</c:v>
                </c:pt>
                <c:pt idx="4">
                  <c:v>1382.8511530398375</c:v>
                </c:pt>
                <c:pt idx="5">
                  <c:v>1403.2684693791616</c:v>
                </c:pt>
                <c:pt idx="6">
                  <c:v>1366.7099766684871</c:v>
                </c:pt>
                <c:pt idx="7">
                  <c:v>1353.2146122249271</c:v>
                </c:pt>
                <c:pt idx="8">
                  <c:v>1344.248294771385</c:v>
                </c:pt>
                <c:pt idx="9">
                  <c:v>1357.95380399322</c:v>
                </c:pt>
                <c:pt idx="10">
                  <c:v>1366.9352263291883</c:v>
                </c:pt>
                <c:pt idx="11">
                  <c:v>1352.1275508465924</c:v>
                </c:pt>
                <c:pt idx="12">
                  <c:v>1353.62757237121</c:v>
                </c:pt>
                <c:pt idx="13">
                  <c:v>1360.0776260336868</c:v>
                </c:pt>
                <c:pt idx="14">
                  <c:v>1390.4801934830389</c:v>
                </c:pt>
                <c:pt idx="15">
                  <c:v>1365.9022481254888</c:v>
                </c:pt>
                <c:pt idx="16">
                  <c:v>1387.0882546234034</c:v>
                </c:pt>
                <c:pt idx="17">
                  <c:v>1392.1902511352093</c:v>
                </c:pt>
                <c:pt idx="18">
                  <c:v>1401.7823681135806</c:v>
                </c:pt>
                <c:pt idx="19">
                  <c:v>1407.8831381438144</c:v>
                </c:pt>
                <c:pt idx="20">
                  <c:v>1429.486530281548</c:v>
                </c:pt>
                <c:pt idx="21">
                  <c:v>1404.6624533588756</c:v>
                </c:pt>
                <c:pt idx="22">
                  <c:v>1421.0976329061255</c:v>
                </c:pt>
                <c:pt idx="23">
                  <c:v>1442.2019912864423</c:v>
                </c:pt>
                <c:pt idx="24">
                  <c:v>1442.7668086204699</c:v>
                </c:pt>
              </c:numCache>
            </c:numRef>
          </c:val>
          <c:smooth val="0"/>
        </c:ser>
        <c:marker val="1"/>
        <c:axId val="43967773"/>
        <c:axId val="60165638"/>
      </c:lineChart>
      <c:catAx>
        <c:axId val="4396777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165638"/>
        <c:crosses val="autoZero"/>
        <c:auto val="1"/>
        <c:lblOffset val="100"/>
        <c:tickLblSkip val="1"/>
        <c:noMultiLvlLbl val="0"/>
      </c:catAx>
      <c:valAx>
        <c:axId val="601656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967773"/>
        <c:crossesAt val="1"/>
        <c:crossBetween val="midCat"/>
        <c:dispUnits/>
      </c:valAx>
      <c:spPr>
        <a:solidFill>
          <a:srgbClr val="C0C0C0"/>
        </a:solidFill>
        <a:ln w="12700">
          <a:solidFill>
            <a:srgbClr val="808080"/>
          </a:solidFill>
        </a:ln>
      </c:spPr>
    </c:plotArea>
    <c:legend>
      <c:legendPos val="r"/>
      <c:layout>
        <c:manualLayout>
          <c:xMode val="edge"/>
          <c:yMode val="edge"/>
          <c:x val="0.89475"/>
          <c:y val="0.2"/>
          <c:w val="0.098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a:noFill/>
        </a:ln>
      </c:spPr>
    </c:title>
    <c:plotArea>
      <c:layout>
        <c:manualLayout>
          <c:xMode val="edge"/>
          <c:yMode val="edge"/>
          <c:x val="0.044"/>
          <c:y val="0.14875"/>
          <c:w val="0.8487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- 7882M'!$C$9:$C$33</c:f>
              <c:numCache>
                <c:ptCount val="25"/>
                <c:pt idx="0">
                  <c:v>0</c:v>
                </c:pt>
                <c:pt idx="1">
                  <c:v>1.0627000000000066</c:v>
                </c:pt>
                <c:pt idx="2">
                  <c:v>2.0523999999999774</c:v>
                </c:pt>
                <c:pt idx="3">
                  <c:v>3.3179000000000087</c:v>
                </c:pt>
                <c:pt idx="4">
                  <c:v>4.6077000000000226</c:v>
                </c:pt>
                <c:pt idx="5">
                  <c:v>5.659699999999987</c:v>
                </c:pt>
                <c:pt idx="6">
                  <c:v>6.516799999999989</c:v>
                </c:pt>
                <c:pt idx="7">
                  <c:v>6.995499999999993</c:v>
                </c:pt>
                <c:pt idx="8">
                  <c:v>7.939200000000028</c:v>
                </c:pt>
                <c:pt idx="9">
                  <c:v>8.661200000000008</c:v>
                </c:pt>
                <c:pt idx="10">
                  <c:v>9.815800000000024</c:v>
                </c:pt>
                <c:pt idx="11">
                  <c:v>10.548600000000022</c:v>
                </c:pt>
                <c:pt idx="12">
                  <c:v>11.394999999999982</c:v>
                </c:pt>
                <c:pt idx="13">
                  <c:v>12.333300000000008</c:v>
                </c:pt>
                <c:pt idx="14">
                  <c:v>13.250099999999975</c:v>
                </c:pt>
                <c:pt idx="15">
                  <c:v>13.931500000000028</c:v>
                </c:pt>
                <c:pt idx="16">
                  <c:v>14.737300000000005</c:v>
                </c:pt>
                <c:pt idx="17">
                  <c:v>15.672900000000027</c:v>
                </c:pt>
                <c:pt idx="18">
                  <c:v>16.68689999999998</c:v>
                </c:pt>
                <c:pt idx="19">
                  <c:v>17.606299999999976</c:v>
                </c:pt>
                <c:pt idx="20">
                  <c:v>18.539199999999994</c:v>
                </c:pt>
                <c:pt idx="21">
                  <c:v>19.547900000000027</c:v>
                </c:pt>
                <c:pt idx="22">
                  <c:v>20.30770000000001</c:v>
                </c:pt>
                <c:pt idx="23">
                  <c:v>21.146000000000015</c:v>
                </c:pt>
                <c:pt idx="24">
                  <c:v>22.089699999999993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- 7882M'!$I$9:$I$33</c:f>
              <c:numCache>
                <c:ptCount val="25"/>
                <c:pt idx="0">
                  <c:v>0</c:v>
                </c:pt>
                <c:pt idx="1">
                  <c:v>1.1465000000000032</c:v>
                </c:pt>
                <c:pt idx="2">
                  <c:v>2.025299999999959</c:v>
                </c:pt>
                <c:pt idx="3">
                  <c:v>3.1691999999999894</c:v>
                </c:pt>
                <c:pt idx="4">
                  <c:v>4.4726</c:v>
                </c:pt>
                <c:pt idx="5">
                  <c:v>5.421699999999987</c:v>
                </c:pt>
                <c:pt idx="6">
                  <c:v>6.757499999999993</c:v>
                </c:pt>
                <c:pt idx="7">
                  <c:v>7.217199999999991</c:v>
                </c:pt>
                <c:pt idx="8">
                  <c:v>8.0933</c:v>
                </c:pt>
                <c:pt idx="9">
                  <c:v>9.134399999999971</c:v>
                </c:pt>
                <c:pt idx="10">
                  <c:v>10.086299999999994</c:v>
                </c:pt>
                <c:pt idx="11">
                  <c:v>10.813600000000008</c:v>
                </c:pt>
                <c:pt idx="12">
                  <c:v>11.4572</c:v>
                </c:pt>
                <c:pt idx="13">
                  <c:v>12.703800000000001</c:v>
                </c:pt>
                <c:pt idx="14">
                  <c:v>13.628600000000006</c:v>
                </c:pt>
                <c:pt idx="15">
                  <c:v>14.291099999999972</c:v>
                </c:pt>
                <c:pt idx="16">
                  <c:v>15.3322</c:v>
                </c:pt>
                <c:pt idx="17">
                  <c:v>16.08389999999997</c:v>
                </c:pt>
                <c:pt idx="18">
                  <c:v>17.005999999999972</c:v>
                </c:pt>
                <c:pt idx="19">
                  <c:v>17.87669999999997</c:v>
                </c:pt>
                <c:pt idx="20">
                  <c:v>19.117899999999963</c:v>
                </c:pt>
                <c:pt idx="21">
                  <c:v>19.7885</c:v>
                </c:pt>
                <c:pt idx="22">
                  <c:v>20.46999999999997</c:v>
                </c:pt>
                <c:pt idx="23">
                  <c:v>21.048599999999965</c:v>
                </c:pt>
                <c:pt idx="24">
                  <c:v>21.908500000000004</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- 7882M'!$O$9:$O$33</c:f>
              <c:numCache>
                <c:ptCount val="25"/>
                <c:pt idx="0">
                  <c:v>0</c:v>
                </c:pt>
                <c:pt idx="1">
                  <c:v>1.546699999999987</c:v>
                </c:pt>
                <c:pt idx="2">
                  <c:v>2.5013000000000147</c:v>
                </c:pt>
                <c:pt idx="3">
                  <c:v>3.677500000000009</c:v>
                </c:pt>
                <c:pt idx="4">
                  <c:v>4.8484000000000265</c:v>
                </c:pt>
                <c:pt idx="5">
                  <c:v>6.2058999999999855</c:v>
                </c:pt>
                <c:pt idx="6">
                  <c:v>7.076599999999985</c:v>
                </c:pt>
                <c:pt idx="7">
                  <c:v>6.981899999999996</c:v>
                </c:pt>
                <c:pt idx="8">
                  <c:v>8.7072</c:v>
                </c:pt>
                <c:pt idx="9">
                  <c:v>9.63470000000001</c:v>
                </c:pt>
                <c:pt idx="10">
                  <c:v>10.55680000000001</c:v>
                </c:pt>
                <c:pt idx="11">
                  <c:v>11.349100000000021</c:v>
                </c:pt>
                <c:pt idx="12">
                  <c:v>12.290099999999995</c:v>
                </c:pt>
                <c:pt idx="13">
                  <c:v>13.390700000000038</c:v>
                </c:pt>
                <c:pt idx="14">
                  <c:v>14.128899999999987</c:v>
                </c:pt>
                <c:pt idx="15">
                  <c:v>14.983400000000017</c:v>
                </c:pt>
                <c:pt idx="16">
                  <c:v>15.84050000000002</c:v>
                </c:pt>
                <c:pt idx="17">
                  <c:v>16.389499999999998</c:v>
                </c:pt>
                <c:pt idx="18">
                  <c:v>17.557600000000036</c:v>
                </c:pt>
                <c:pt idx="19">
                  <c:v>18.44730000000004</c:v>
                </c:pt>
                <c:pt idx="20">
                  <c:v>19.35310000000004</c:v>
                </c:pt>
                <c:pt idx="21">
                  <c:v>20.27800000000002</c:v>
                </c:pt>
                <c:pt idx="22">
                  <c:v>20.975599999999986</c:v>
                </c:pt>
                <c:pt idx="23">
                  <c:v>21.711099999999988</c:v>
                </c:pt>
                <c:pt idx="24">
                  <c:v>22.614300000000014</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- 7882M'!$U$9:$U$33</c:f>
              <c:numCache>
                <c:ptCount val="25"/>
                <c:pt idx="0">
                  <c:v>0</c:v>
                </c:pt>
                <c:pt idx="1">
                  <c:v>1.1979000000000042</c:v>
                </c:pt>
                <c:pt idx="2">
                  <c:v>2.1469999999999914</c:v>
                </c:pt>
                <c:pt idx="3">
                  <c:v>3.231400000000008</c:v>
                </c:pt>
                <c:pt idx="4">
                  <c:v>4.586099999999988</c:v>
                </c:pt>
                <c:pt idx="5">
                  <c:v>5.478499999999997</c:v>
                </c:pt>
                <c:pt idx="6">
                  <c:v>6.68180000000001</c:v>
                </c:pt>
                <c:pt idx="7">
                  <c:v>7.249600000000044</c:v>
                </c:pt>
                <c:pt idx="8">
                  <c:v>8.328599999999994</c:v>
                </c:pt>
                <c:pt idx="9">
                  <c:v>9.407500000000027</c:v>
                </c:pt>
                <c:pt idx="10">
                  <c:v>10.324200000000019</c:v>
                </c:pt>
                <c:pt idx="11">
                  <c:v>11.140800000000013</c:v>
                </c:pt>
                <c:pt idx="12">
                  <c:v>12.035900000000026</c:v>
                </c:pt>
                <c:pt idx="13">
                  <c:v>12.903900000000021</c:v>
                </c:pt>
                <c:pt idx="14">
                  <c:v>13.853000000000009</c:v>
                </c:pt>
                <c:pt idx="15">
                  <c:v>14.629099999999994</c:v>
                </c:pt>
                <c:pt idx="16">
                  <c:v>15.418700000000001</c:v>
                </c:pt>
                <c:pt idx="17">
                  <c:v>16.40300000000002</c:v>
                </c:pt>
                <c:pt idx="18">
                  <c:v>17.235900000000015</c:v>
                </c:pt>
                <c:pt idx="19">
                  <c:v>18.22550000000001</c:v>
                </c:pt>
                <c:pt idx="20">
                  <c:v>19.131400000000042</c:v>
                </c:pt>
                <c:pt idx="21">
                  <c:v>19.956200000000024</c:v>
                </c:pt>
                <c:pt idx="22">
                  <c:v>20.63760000000002</c:v>
                </c:pt>
                <c:pt idx="23">
                  <c:v>21.527199999999993</c:v>
                </c:pt>
                <c:pt idx="24">
                  <c:v>22.314099999999996</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- 7882M'!$AA$9:$AA$33</c:f>
              <c:numCache>
                <c:ptCount val="25"/>
                <c:pt idx="0">
                  <c:v>0</c:v>
                </c:pt>
                <c:pt idx="1">
                  <c:v>1.2384999999999877</c:v>
                </c:pt>
                <c:pt idx="2">
                  <c:v>2.211900000000014</c:v>
                </c:pt>
                <c:pt idx="3">
                  <c:v>3.4261000000000195</c:v>
                </c:pt>
                <c:pt idx="4">
                  <c:v>4.624000000000024</c:v>
                </c:pt>
                <c:pt idx="5">
                  <c:v>5.8706000000000245</c:v>
                </c:pt>
                <c:pt idx="6">
                  <c:v>6.941399999999987</c:v>
                </c:pt>
                <c:pt idx="7">
                  <c:v>7.522800000000018</c:v>
                </c:pt>
                <c:pt idx="8">
                  <c:v>8.782899999999984</c:v>
                </c:pt>
                <c:pt idx="9">
                  <c:v>9.707699999999988</c:v>
                </c:pt>
                <c:pt idx="10">
                  <c:v>10.535199999999975</c:v>
                </c:pt>
                <c:pt idx="11">
                  <c:v>11.430200000000013</c:v>
                </c:pt>
                <c:pt idx="12">
                  <c:v>12.271200000000022</c:v>
                </c:pt>
                <c:pt idx="13">
                  <c:v>13.28789999999998</c:v>
                </c:pt>
                <c:pt idx="14">
                  <c:v>14.137</c:v>
                </c:pt>
                <c:pt idx="15">
                  <c:v>14.875200000000007</c:v>
                </c:pt>
                <c:pt idx="16">
                  <c:v>15.956900000000019</c:v>
                </c:pt>
                <c:pt idx="17">
                  <c:v>16.754500000000007</c:v>
                </c:pt>
                <c:pt idx="18">
                  <c:v>17.576599999999985</c:v>
                </c:pt>
                <c:pt idx="19">
                  <c:v>18.420299999999997</c:v>
                </c:pt>
                <c:pt idx="20">
                  <c:v>19.42349999999999</c:v>
                </c:pt>
                <c:pt idx="21">
                  <c:v>20.353700000000003</c:v>
                </c:pt>
                <c:pt idx="22">
                  <c:v>21.059500000000014</c:v>
                </c:pt>
                <c:pt idx="23">
                  <c:v>21.838300000000004</c:v>
                </c:pt>
                <c:pt idx="24">
                  <c:v>22.68459999999999</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- 7882M'!$AG$9:$AG$33</c:f>
              <c:numCache>
                <c:ptCount val="25"/>
                <c:pt idx="0">
                  <c:v>0</c:v>
                </c:pt>
                <c:pt idx="1">
                  <c:v>1.306100000000015</c:v>
                </c:pt>
                <c:pt idx="2">
                  <c:v>2.2930999999999813</c:v>
                </c:pt>
                <c:pt idx="3">
                  <c:v>3.234100000000012</c:v>
                </c:pt>
                <c:pt idx="4">
                  <c:v>4.626700000000028</c:v>
                </c:pt>
                <c:pt idx="5">
                  <c:v>6.067999999999984</c:v>
                </c:pt>
                <c:pt idx="6">
                  <c:v>7.038799999999981</c:v>
                </c:pt>
                <c:pt idx="7">
                  <c:v>7.639099999999985</c:v>
                </c:pt>
                <c:pt idx="8">
                  <c:v>8.72610000000003</c:v>
                </c:pt>
                <c:pt idx="9">
                  <c:v>9.772600000000011</c:v>
                </c:pt>
                <c:pt idx="10">
                  <c:v>10.797500000000014</c:v>
                </c:pt>
                <c:pt idx="11">
                  <c:v>11.51679999999999</c:v>
                </c:pt>
                <c:pt idx="12">
                  <c:v>12.528099999999995</c:v>
                </c:pt>
                <c:pt idx="13">
                  <c:v>13.604300000000023</c:v>
                </c:pt>
                <c:pt idx="14">
                  <c:v>14.099199999999996</c:v>
                </c:pt>
                <c:pt idx="15">
                  <c:v>15.110500000000002</c:v>
                </c:pt>
                <c:pt idx="16">
                  <c:v>16.092100000000016</c:v>
                </c:pt>
                <c:pt idx="17">
                  <c:v>17.008800000000008</c:v>
                </c:pt>
                <c:pt idx="18">
                  <c:v>17.90379999999999</c:v>
                </c:pt>
                <c:pt idx="19">
                  <c:v>18.852900000000034</c:v>
                </c:pt>
                <c:pt idx="20">
                  <c:v>19.580399999999997</c:v>
                </c:pt>
                <c:pt idx="21">
                  <c:v>20.724199999999996</c:v>
                </c:pt>
                <c:pt idx="22">
                  <c:v>21.38130000000001</c:v>
                </c:pt>
                <c:pt idx="23">
                  <c:v>22.162800000000004</c:v>
                </c:pt>
                <c:pt idx="24">
                  <c:v>22.976699999999994</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- 7882M'!$AM$9:$AM$33</c:f>
              <c:numCache>
                <c:ptCount val="25"/>
                <c:pt idx="0">
                  <c:v>0</c:v>
                </c:pt>
                <c:pt idx="1">
                  <c:v>1.1762999999999693</c:v>
                </c:pt>
                <c:pt idx="2">
                  <c:v>2.182199999999966</c:v>
                </c:pt>
                <c:pt idx="3">
                  <c:v>3.412499999999966</c:v>
                </c:pt>
                <c:pt idx="4">
                  <c:v>4.769999999999982</c:v>
                </c:pt>
                <c:pt idx="5">
                  <c:v>5.9354999999999905</c:v>
                </c:pt>
                <c:pt idx="6">
                  <c:v>7.157699999999977</c:v>
                </c:pt>
                <c:pt idx="7">
                  <c:v>7.7660999999999945</c:v>
                </c:pt>
                <c:pt idx="8">
                  <c:v>8.899099999999976</c:v>
                </c:pt>
                <c:pt idx="9">
                  <c:v>9.961899999999957</c:v>
                </c:pt>
                <c:pt idx="10">
                  <c:v>10.959699999999998</c:v>
                </c:pt>
                <c:pt idx="11">
                  <c:v>11.741199999999992</c:v>
                </c:pt>
                <c:pt idx="12">
                  <c:v>12.760599999999954</c:v>
                </c:pt>
                <c:pt idx="13">
                  <c:v>13.809799999999996</c:v>
                </c:pt>
                <c:pt idx="14">
                  <c:v>14.512900000000002</c:v>
                </c:pt>
                <c:pt idx="15">
                  <c:v>15.510699999999986</c:v>
                </c:pt>
                <c:pt idx="16">
                  <c:v>16.281299999999987</c:v>
                </c:pt>
                <c:pt idx="17">
                  <c:v>17.26559999999995</c:v>
                </c:pt>
                <c:pt idx="18">
                  <c:v>18.144399999999962</c:v>
                </c:pt>
                <c:pt idx="19">
                  <c:v>19.05839999999995</c:v>
                </c:pt>
                <c:pt idx="20">
                  <c:v>19.74799999999999</c:v>
                </c:pt>
                <c:pt idx="21">
                  <c:v>21.091899999999953</c:v>
                </c:pt>
                <c:pt idx="22">
                  <c:v>21.8707</c:v>
                </c:pt>
                <c:pt idx="23">
                  <c:v>22.287099999999953</c:v>
                </c:pt>
                <c:pt idx="24">
                  <c:v>23.246999999999957</c:v>
                </c:pt>
              </c:numCache>
            </c:numRef>
          </c:val>
          <c:smooth val="0"/>
        </c:ser>
        <c:marker val="1"/>
        <c:axId val="4619831"/>
        <c:axId val="41578480"/>
      </c:lineChart>
      <c:catAx>
        <c:axId val="461983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1578480"/>
        <c:crosses val="autoZero"/>
        <c:auto val="1"/>
        <c:lblOffset val="100"/>
        <c:tickLblSkip val="1"/>
        <c:noMultiLvlLbl val="0"/>
      </c:catAx>
      <c:valAx>
        <c:axId val="4157848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19831"/>
        <c:crossesAt val="1"/>
        <c:crossBetween val="midCat"/>
        <c:dispUnits/>
      </c:valAx>
      <c:spPr>
        <a:solidFill>
          <a:srgbClr val="C0C0C0"/>
        </a:solidFill>
        <a:ln w="12700">
          <a:solidFill>
            <a:srgbClr val="808080"/>
          </a:solidFill>
        </a:ln>
      </c:spPr>
    </c:plotArea>
    <c:legend>
      <c:legendPos val="r"/>
      <c:layout>
        <c:manualLayout>
          <c:xMode val="edge"/>
          <c:yMode val="edge"/>
          <c:x val="0.905"/>
          <c:y val="0.2"/>
          <c:w val="0.088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775"/>
          <c:y val="-0.003"/>
        </c:manualLayout>
      </c:layout>
      <c:spPr>
        <a:noFill/>
        <a:ln>
          <a:noFill/>
        </a:ln>
      </c:spPr>
    </c:title>
    <c:plotArea>
      <c:layout>
        <c:manualLayout>
          <c:xMode val="edge"/>
          <c:yMode val="edge"/>
          <c:x val="0.04425"/>
          <c:y val="0.14875"/>
          <c:w val="0.849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- 7883M'!$D$9:$D$33</c:f>
              <c:numCache>
                <c:ptCount val="25"/>
                <c:pt idx="0">
                  <c:v>0</c:v>
                </c:pt>
                <c:pt idx="1">
                  <c:v>1555.0646375388812</c:v>
                </c:pt>
                <c:pt idx="2">
                  <c:v>1570.0042128914438</c:v>
                </c:pt>
                <c:pt idx="3">
                  <c:v>1578.0558953608634</c:v>
                </c:pt>
                <c:pt idx="4">
                  <c:v>1624.8412310698607</c:v>
                </c:pt>
                <c:pt idx="5">
                  <c:v>1657.311143613873</c:v>
                </c:pt>
                <c:pt idx="6">
                  <c:v>1737.4271265013736</c:v>
                </c:pt>
                <c:pt idx="7">
                  <c:v>1607.8619367209983</c:v>
                </c:pt>
                <c:pt idx="8">
                  <c:v>1643.6904224620184</c:v>
                </c:pt>
                <c:pt idx="9">
                  <c:v>1672.2310447981636</c:v>
                </c:pt>
                <c:pt idx="10">
                  <c:v>1702.6473119253626</c:v>
                </c:pt>
                <c:pt idx="11">
                  <c:v>1692.4997344098567</c:v>
                </c:pt>
                <c:pt idx="12">
                  <c:v>1680.2412395524266</c:v>
                </c:pt>
                <c:pt idx="13">
                  <c:v>1732.9745641874808</c:v>
                </c:pt>
                <c:pt idx="14">
                  <c:v>1717.1684599979626</c:v>
                </c:pt>
                <c:pt idx="15">
                  <c:v>1699.1562805768115</c:v>
                </c:pt>
                <c:pt idx="16">
                  <c:v>1704.807301314776</c:v>
                </c:pt>
                <c:pt idx="17">
                  <c:v>1711.775655781967</c:v>
                </c:pt>
                <c:pt idx="18">
                  <c:v>1737.3026907663389</c:v>
                </c:pt>
                <c:pt idx="19">
                  <c:v>1691.8566159084432</c:v>
                </c:pt>
                <c:pt idx="20">
                  <c:v>1682.7933319848162</c:v>
                </c:pt>
                <c:pt idx="21">
                  <c:v>1692.1528945643204</c:v>
                </c:pt>
                <c:pt idx="22">
                  <c:v>1690.5211285225514</c:v>
                </c:pt>
                <c:pt idx="23">
                  <c:v>1722.1987473323313</c:v>
                </c:pt>
                <c:pt idx="24">
                  <c:v>1679.3174580921677</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- 7883M'!$J$9:$J$33</c:f>
              <c:numCache>
                <c:ptCount val="25"/>
                <c:pt idx="0">
                  <c:v>0</c:v>
                </c:pt>
                <c:pt idx="1">
                  <c:v>1482.7586206896176</c:v>
                </c:pt>
                <c:pt idx="2">
                  <c:v>1604.5543701860875</c:v>
                </c:pt>
                <c:pt idx="3">
                  <c:v>1544.7742656647877</c:v>
                </c:pt>
                <c:pt idx="4">
                  <c:v>1578.946119154988</c:v>
                </c:pt>
                <c:pt idx="5">
                  <c:v>1582.0456217807252</c:v>
                </c:pt>
                <c:pt idx="6">
                  <c:v>1579.877688536894</c:v>
                </c:pt>
                <c:pt idx="7">
                  <c:v>1571.6262049268134</c:v>
                </c:pt>
                <c:pt idx="8">
                  <c:v>1601.0577358591124</c:v>
                </c:pt>
                <c:pt idx="9">
                  <c:v>1601.8325255598413</c:v>
                </c:pt>
                <c:pt idx="10">
                  <c:v>1635.0538780214604</c:v>
                </c:pt>
                <c:pt idx="11">
                  <c:v>1610.6090015770985</c:v>
                </c:pt>
                <c:pt idx="12">
                  <c:v>1648.6851619286801</c:v>
                </c:pt>
                <c:pt idx="13">
                  <c:v>1647.7127613049954</c:v>
                </c:pt>
                <c:pt idx="14">
                  <c:v>1700.773239199862</c:v>
                </c:pt>
                <c:pt idx="15">
                  <c:v>1668.8926949607937</c:v>
                </c:pt>
                <c:pt idx="16">
                  <c:v>1672.4534044486475</c:v>
                </c:pt>
                <c:pt idx="17">
                  <c:v>1663.1966256842843</c:v>
                </c:pt>
                <c:pt idx="18">
                  <c:v>1679.022206965754</c:v>
                </c:pt>
                <c:pt idx="19">
                  <c:v>1680.7668746171223</c:v>
                </c:pt>
                <c:pt idx="20">
                  <c:v>1686.2392554850023</c:v>
                </c:pt>
                <c:pt idx="21">
                  <c:v>1655.6542207248913</c:v>
                </c:pt>
                <c:pt idx="22">
                  <c:v>1672.403143245405</c:v>
                </c:pt>
                <c:pt idx="23">
                  <c:v>1658.4107753853145</c:v>
                </c:pt>
                <c:pt idx="24">
                  <c:v>1654.5547670289745</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- 7883M'!$P$9:$P$33</c:f>
              <c:numCache>
                <c:ptCount val="25"/>
                <c:pt idx="0">
                  <c:v>0</c:v>
                </c:pt>
                <c:pt idx="1">
                  <c:v>1252.8675016479929</c:v>
                </c:pt>
                <c:pt idx="2">
                  <c:v>1278.7372755347335</c:v>
                </c:pt>
                <c:pt idx="3">
                  <c:v>1348.8870211208525</c:v>
                </c:pt>
                <c:pt idx="4">
                  <c:v>1398.7149854746779</c:v>
                </c:pt>
                <c:pt idx="5">
                  <c:v>1447.6614699331838</c:v>
                </c:pt>
                <c:pt idx="6">
                  <c:v>1520.7961881340366</c:v>
                </c:pt>
                <c:pt idx="7">
                  <c:v>1472.159518434912</c:v>
                </c:pt>
                <c:pt idx="8">
                  <c:v>1500.0249619330507</c:v>
                </c:pt>
                <c:pt idx="9">
                  <c:v>1517.6470588235334</c:v>
                </c:pt>
                <c:pt idx="10">
                  <c:v>1507.0103526723549</c:v>
                </c:pt>
                <c:pt idx="11">
                  <c:v>1543.1219852385714</c:v>
                </c:pt>
                <c:pt idx="12">
                  <c:v>1566.095200224132</c:v>
                </c:pt>
                <c:pt idx="13">
                  <c:v>1585.8489771866368</c:v>
                </c:pt>
                <c:pt idx="14">
                  <c:v>1595.5981222429332</c:v>
                </c:pt>
                <c:pt idx="15">
                  <c:v>1577.735523931194</c:v>
                </c:pt>
                <c:pt idx="16">
                  <c:v>1591.39475053071</c:v>
                </c:pt>
                <c:pt idx="17">
                  <c:v>1597.0264017870768</c:v>
                </c:pt>
                <c:pt idx="18">
                  <c:v>1604.5321499386257</c:v>
                </c:pt>
                <c:pt idx="19">
                  <c:v>1597.6088263838867</c:v>
                </c:pt>
                <c:pt idx="20">
                  <c:v>1591.8831132213825</c:v>
                </c:pt>
                <c:pt idx="21">
                  <c:v>1604.8280709342578</c:v>
                </c:pt>
                <c:pt idx="22">
                  <c:v>1609.9764214358136</c:v>
                </c:pt>
                <c:pt idx="23">
                  <c:v>1597.666812470176</c:v>
                </c:pt>
                <c:pt idx="24">
                  <c:v>1602.10174349176</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- 7883M'!$V$9:$V$33</c:f>
              <c:numCache>
                <c:ptCount val="25"/>
                <c:pt idx="0">
                  <c:v>0</c:v>
                </c:pt>
                <c:pt idx="1">
                  <c:v>1414.2421311109854</c:v>
                </c:pt>
                <c:pt idx="2">
                  <c:v>1346.7716029553671</c:v>
                </c:pt>
                <c:pt idx="3">
                  <c:v>1324.5740149094881</c:v>
                </c:pt>
                <c:pt idx="4">
                  <c:v>1446.8206444254345</c:v>
                </c:pt>
                <c:pt idx="5">
                  <c:v>1452.2265229975317</c:v>
                </c:pt>
                <c:pt idx="6">
                  <c:v>1478.9907173500426</c:v>
                </c:pt>
                <c:pt idx="7">
                  <c:v>1476.594975600938</c:v>
                </c:pt>
                <c:pt idx="8">
                  <c:v>1498.005733516147</c:v>
                </c:pt>
                <c:pt idx="9">
                  <c:v>1505.3693134592986</c:v>
                </c:pt>
                <c:pt idx="10">
                  <c:v>1587.46686861038</c:v>
                </c:pt>
                <c:pt idx="11">
                  <c:v>1535.4774663633964</c:v>
                </c:pt>
                <c:pt idx="12">
                  <c:v>1533.8520229781332</c:v>
                </c:pt>
                <c:pt idx="13">
                  <c:v>1564.8248135165252</c:v>
                </c:pt>
                <c:pt idx="14">
                  <c:v>1559.7721647424205</c:v>
                </c:pt>
                <c:pt idx="15">
                  <c:v>1543.626599617763</c:v>
                </c:pt>
                <c:pt idx="16">
                  <c:v>1584.7857661583193</c:v>
                </c:pt>
                <c:pt idx="17">
                  <c:v>1583.402887768718</c:v>
                </c:pt>
                <c:pt idx="18">
                  <c:v>1591.2603783007671</c:v>
                </c:pt>
                <c:pt idx="19">
                  <c:v>1576.3187824639185</c:v>
                </c:pt>
                <c:pt idx="20">
                  <c:v>1587.052394151249</c:v>
                </c:pt>
                <c:pt idx="21">
                  <c:v>1595.2716211277627</c:v>
                </c:pt>
                <c:pt idx="22">
                  <c:v>1603.4958649118548</c:v>
                </c:pt>
                <c:pt idx="23">
                  <c:v>1590.181614893312</c:v>
                </c:pt>
                <c:pt idx="24">
                  <c:v>1596.9451401255103</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- 7883M'!$AB$9:$AB$33</c:f>
              <c:numCache>
                <c:ptCount val="25"/>
                <c:pt idx="0">
                  <c:v>0</c:v>
                </c:pt>
                <c:pt idx="1">
                  <c:v>1228.8097239283738</c:v>
                </c:pt>
                <c:pt idx="2">
                  <c:v>1357.0706048958168</c:v>
                </c:pt>
                <c:pt idx="3">
                  <c:v>1288.4187082405333</c:v>
                </c:pt>
                <c:pt idx="4">
                  <c:v>1341.045398174314</c:v>
                </c:pt>
                <c:pt idx="5">
                  <c:v>1368.364849102167</c:v>
                </c:pt>
                <c:pt idx="6">
                  <c:v>1367.2800044471596</c:v>
                </c:pt>
                <c:pt idx="7">
                  <c:v>1383.51841181709</c:v>
                </c:pt>
                <c:pt idx="8">
                  <c:v>1407.846031299789</c:v>
                </c:pt>
                <c:pt idx="9">
                  <c:v>1435.2567014993215</c:v>
                </c:pt>
                <c:pt idx="10">
                  <c:v>1521.8658597062974</c:v>
                </c:pt>
                <c:pt idx="11">
                  <c:v>1443.9189435005642</c:v>
                </c:pt>
                <c:pt idx="12">
                  <c:v>1468.8207223319441</c:v>
                </c:pt>
                <c:pt idx="13">
                  <c:v>1480.0443110573356</c:v>
                </c:pt>
                <c:pt idx="14">
                  <c:v>1509.9653023915234</c:v>
                </c:pt>
                <c:pt idx="15">
                  <c:v>1484.4312719832963</c:v>
                </c:pt>
                <c:pt idx="16">
                  <c:v>1515.6252092064246</c:v>
                </c:pt>
                <c:pt idx="17">
                  <c:v>1530.6311743591375</c:v>
                </c:pt>
                <c:pt idx="18">
                  <c:v>1525.8321910223347</c:v>
                </c:pt>
                <c:pt idx="19">
                  <c:v>1521.4248048037832</c:v>
                </c:pt>
                <c:pt idx="20">
                  <c:v>1522.9142502629954</c:v>
                </c:pt>
                <c:pt idx="21">
                  <c:v>1547.1527976857528</c:v>
                </c:pt>
                <c:pt idx="22">
                  <c:v>1553.2200916528009</c:v>
                </c:pt>
                <c:pt idx="23">
                  <c:v>1537.7273640599728</c:v>
                </c:pt>
                <c:pt idx="24">
                  <c:v>1557.4928722097322</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- 7883M'!$AH$9:$AH$33</c:f>
              <c:numCache>
                <c:ptCount val="25"/>
                <c:pt idx="0">
                  <c:v>0</c:v>
                </c:pt>
                <c:pt idx="1">
                  <c:v>2172.6818434202683</c:v>
                </c:pt>
                <c:pt idx="2">
                  <c:v>1327.9486874925612</c:v>
                </c:pt>
                <c:pt idx="3">
                  <c:v>1321.0871199913945</c:v>
                </c:pt>
                <c:pt idx="4">
                  <c:v>1293.372549019602</c:v>
                </c:pt>
                <c:pt idx="5">
                  <c:v>1330.5271565495227</c:v>
                </c:pt>
                <c:pt idx="6">
                  <c:v>1361.7445877317355</c:v>
                </c:pt>
                <c:pt idx="7">
                  <c:v>1341.2423353772353</c:v>
                </c:pt>
                <c:pt idx="8">
                  <c:v>1352.9775976584517</c:v>
                </c:pt>
                <c:pt idx="9">
                  <c:v>1379.672137807753</c:v>
                </c:pt>
                <c:pt idx="10">
                  <c:v>1403.1857713411193</c:v>
                </c:pt>
                <c:pt idx="11">
                  <c:v>1388.220839650755</c:v>
                </c:pt>
                <c:pt idx="12">
                  <c:v>1406.2778958985903</c:v>
                </c:pt>
                <c:pt idx="13">
                  <c:v>1429.6241206335237</c:v>
                </c:pt>
                <c:pt idx="14">
                  <c:v>1457.6166191258214</c:v>
                </c:pt>
                <c:pt idx="15">
                  <c:v>1472.439416625076</c:v>
                </c:pt>
                <c:pt idx="16">
                  <c:v>1461.9368469872836</c:v>
                </c:pt>
                <c:pt idx="17">
                  <c:v>1478.309689770274</c:v>
                </c:pt>
                <c:pt idx="18">
                  <c:v>1470.1448205459449</c:v>
                </c:pt>
                <c:pt idx="19">
                  <c:v>1475.0556609219109</c:v>
                </c:pt>
                <c:pt idx="20">
                  <c:v>1478.4797000041913</c:v>
                </c:pt>
                <c:pt idx="21">
                  <c:v>1517.2126497002164</c:v>
                </c:pt>
                <c:pt idx="22">
                  <c:v>1513.2706374085658</c:v>
                </c:pt>
                <c:pt idx="23">
                  <c:v>1490.6666666666667</c:v>
                </c:pt>
                <c:pt idx="24">
                  <c:v>1521.3299163132483</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- 7883M'!$AN$9:$AN$33</c:f>
              <c:numCache>
                <c:ptCount val="25"/>
                <c:pt idx="0">
                  <c:v>0</c:v>
                </c:pt>
                <c:pt idx="1">
                  <c:v>2130.0011206993704</c:v>
                </c:pt>
                <c:pt idx="2">
                  <c:v>1333.704469540332</c:v>
                </c:pt>
                <c:pt idx="3">
                  <c:v>1292.9271690277728</c:v>
                </c:pt>
                <c:pt idx="4">
                  <c:v>1282.508943848193</c:v>
                </c:pt>
                <c:pt idx="5">
                  <c:v>1274.8004561003415</c:v>
                </c:pt>
                <c:pt idx="6">
                  <c:v>1287.4453662749634</c:v>
                </c:pt>
                <c:pt idx="7">
                  <c:v>1266.4796633941069</c:v>
                </c:pt>
                <c:pt idx="8">
                  <c:v>1294.6505515339506</c:v>
                </c:pt>
                <c:pt idx="9">
                  <c:v>1292.356433382804</c:v>
                </c:pt>
                <c:pt idx="10">
                  <c:v>1341.2569573283836</c:v>
                </c:pt>
                <c:pt idx="11">
                  <c:v>1331.8791580325033</c:v>
                </c:pt>
                <c:pt idx="12">
                  <c:v>1333.9748277587469</c:v>
                </c:pt>
                <c:pt idx="13">
                  <c:v>1362.7932548667811</c:v>
                </c:pt>
                <c:pt idx="14">
                  <c:v>1380.698953343976</c:v>
                </c:pt>
                <c:pt idx="15">
                  <c:v>1373.09050844162</c:v>
                </c:pt>
                <c:pt idx="16">
                  <c:v>1392.831435374024</c:v>
                </c:pt>
                <c:pt idx="17">
                  <c:v>1423.2909567806435</c:v>
                </c:pt>
                <c:pt idx="18">
                  <c:v>1410.5303931605001</c:v>
                </c:pt>
                <c:pt idx="19">
                  <c:v>1430.2987424729258</c:v>
                </c:pt>
                <c:pt idx="20">
                  <c:v>1423.0586978000931</c:v>
                </c:pt>
                <c:pt idx="21">
                  <c:v>1442.072533825636</c:v>
                </c:pt>
                <c:pt idx="22">
                  <c:v>1454.586650222372</c:v>
                </c:pt>
                <c:pt idx="23">
                  <c:v>1446.9413570660095</c:v>
                </c:pt>
                <c:pt idx="24">
                  <c:v>1458.8824803611963</c:v>
                </c:pt>
              </c:numCache>
            </c:numRef>
          </c:val>
          <c:smooth val="0"/>
        </c:ser>
        <c:marker val="1"/>
        <c:axId val="38662001"/>
        <c:axId val="12413690"/>
      </c:lineChart>
      <c:catAx>
        <c:axId val="3866200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413690"/>
        <c:crosses val="autoZero"/>
        <c:auto val="1"/>
        <c:lblOffset val="100"/>
        <c:tickLblSkip val="1"/>
        <c:noMultiLvlLbl val="0"/>
      </c:catAx>
      <c:valAx>
        <c:axId val="1241369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662001"/>
        <c:crossesAt val="1"/>
        <c:crossBetween val="midCat"/>
        <c:dispUnits/>
      </c:valAx>
      <c:spPr>
        <a:solidFill>
          <a:srgbClr val="C0C0C0"/>
        </a:solidFill>
        <a:ln w="12700">
          <a:solidFill>
            <a:srgbClr val="808080"/>
          </a:solidFill>
        </a:ln>
      </c:spPr>
    </c:plotArea>
    <c:legend>
      <c:legendPos val="r"/>
      <c:layout>
        <c:manualLayout>
          <c:xMode val="edge"/>
          <c:yMode val="edge"/>
          <c:x val="0.90375"/>
          <c:y val="0.2"/>
          <c:w val="0.089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a:noFill/>
        </a:ln>
      </c:spPr>
    </c:title>
    <c:plotArea>
      <c:layout>
        <c:manualLayout>
          <c:xMode val="edge"/>
          <c:yMode val="edge"/>
          <c:x val="0.044"/>
          <c:y val="0.14875"/>
          <c:w val="0.834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- 7883M'!$C$9:$C$33</c:f>
              <c:numCache>
                <c:ptCount val="25"/>
                <c:pt idx="0">
                  <c:v>0</c:v>
                </c:pt>
                <c:pt idx="1">
                  <c:v>1.2221999999999866</c:v>
                </c:pt>
                <c:pt idx="2">
                  <c:v>2.1363000000000056</c:v>
                </c:pt>
                <c:pt idx="3">
                  <c:v>3.18810000000002</c:v>
                </c:pt>
                <c:pt idx="4">
                  <c:v>4.093999999999994</c:v>
                </c:pt>
                <c:pt idx="5">
                  <c:v>5.059399999999982</c:v>
                </c:pt>
                <c:pt idx="6">
                  <c:v>5.6947999999999865</c:v>
                </c:pt>
                <c:pt idx="7">
                  <c:v>6.570899999999995</c:v>
                </c:pt>
                <c:pt idx="8">
                  <c:v>7.31189999999998</c:v>
                </c:pt>
                <c:pt idx="9">
                  <c:v>8.123100000000022</c:v>
                </c:pt>
                <c:pt idx="10">
                  <c:v>8.83159999999998</c:v>
                </c:pt>
                <c:pt idx="11">
                  <c:v>9.413000000000011</c:v>
                </c:pt>
                <c:pt idx="12">
                  <c:v>10.313400000000001</c:v>
                </c:pt>
                <c:pt idx="13">
                  <c:v>10.870499999999993</c:v>
                </c:pt>
                <c:pt idx="14">
                  <c:v>11.784400000000005</c:v>
                </c:pt>
                <c:pt idx="15">
                  <c:v>12.46859999999998</c:v>
                </c:pt>
                <c:pt idx="16">
                  <c:v>13.279800000000023</c:v>
                </c:pt>
                <c:pt idx="17">
                  <c:v>14.074799999999982</c:v>
                </c:pt>
                <c:pt idx="18">
                  <c:v>14.672399999999982</c:v>
                </c:pt>
                <c:pt idx="19">
                  <c:v>15.859500000000025</c:v>
                </c:pt>
                <c:pt idx="20">
                  <c:v>16.808600000000013</c:v>
                </c:pt>
                <c:pt idx="21">
                  <c:v>17.541499999999985</c:v>
                </c:pt>
                <c:pt idx="22">
                  <c:v>18.385100000000023</c:v>
                </c:pt>
                <c:pt idx="23">
                  <c:v>18.6961</c:v>
                </c:pt>
                <c:pt idx="24">
                  <c:v>19.972399999999993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- 7883M'!$I$9:$I$33</c:f>
              <c:numCache>
                <c:ptCount val="25"/>
                <c:pt idx="0">
                  <c:v>0</c:v>
                </c:pt>
                <c:pt idx="1">
                  <c:v>1.2818000000000325</c:v>
                </c:pt>
                <c:pt idx="2">
                  <c:v>2.0903000000000134</c:v>
                </c:pt>
                <c:pt idx="3">
                  <c:v>3.2205999999999904</c:v>
                </c:pt>
                <c:pt idx="4">
                  <c:v>4.213000000000022</c:v>
                </c:pt>
                <c:pt idx="5">
                  <c:v>5.300099999999986</c:v>
                </c:pt>
                <c:pt idx="6">
                  <c:v>6.262699999999995</c:v>
                </c:pt>
                <c:pt idx="7">
                  <c:v>6.722399999999993</c:v>
                </c:pt>
                <c:pt idx="8">
                  <c:v>7.506599999999992</c:v>
                </c:pt>
                <c:pt idx="9">
                  <c:v>8.480099999999993</c:v>
                </c:pt>
                <c:pt idx="10">
                  <c:v>9.196700000000021</c:v>
                </c:pt>
                <c:pt idx="11">
                  <c:v>9.891599999999983</c:v>
                </c:pt>
                <c:pt idx="12">
                  <c:v>10.510800000000017</c:v>
                </c:pt>
                <c:pt idx="13">
                  <c:v>11.432999999999993</c:v>
                </c:pt>
                <c:pt idx="14">
                  <c:v>11.898000000000025</c:v>
                </c:pt>
                <c:pt idx="15">
                  <c:v>12.728200000000015</c:v>
                </c:pt>
                <c:pt idx="16">
                  <c:v>13.536699999999996</c:v>
                </c:pt>
                <c:pt idx="17">
                  <c:v>14.485900000000015</c:v>
                </c:pt>
                <c:pt idx="18">
                  <c:v>15.148399999999981</c:v>
                </c:pt>
                <c:pt idx="19">
                  <c:v>15.997400000000027</c:v>
                </c:pt>
                <c:pt idx="20">
                  <c:v>16.741100000000017</c:v>
                </c:pt>
                <c:pt idx="21">
                  <c:v>17.928200000000004</c:v>
                </c:pt>
                <c:pt idx="22">
                  <c:v>18.617700000000013</c:v>
                </c:pt>
                <c:pt idx="23">
                  <c:v>19.347800000000007</c:v>
                </c:pt>
                <c:pt idx="24">
                  <c:v>20.30509999999998</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- 7883M'!$O$9:$O$33</c:f>
              <c:numCache>
                <c:ptCount val="25"/>
                <c:pt idx="0">
                  <c:v>0</c:v>
                </c:pt>
                <c:pt idx="1">
                  <c:v>1.516999999999996</c:v>
                </c:pt>
                <c:pt idx="2">
                  <c:v>2.6228999999999587</c:v>
                </c:pt>
                <c:pt idx="3">
                  <c:v>3.6882999999999697</c:v>
                </c:pt>
                <c:pt idx="4">
                  <c:v>4.715899999999976</c:v>
                </c:pt>
                <c:pt idx="5">
                  <c:v>5.792100000000005</c:v>
                </c:pt>
                <c:pt idx="6">
                  <c:v>6.505999999999972</c:v>
                </c:pt>
                <c:pt idx="7">
                  <c:v>7.176600000000008</c:v>
                </c:pt>
                <c:pt idx="8">
                  <c:v>8.012200000000007</c:v>
                </c:pt>
                <c:pt idx="9">
                  <c:v>8.950499999999977</c:v>
                </c:pt>
                <c:pt idx="10">
                  <c:v>9.978099999999984</c:v>
                </c:pt>
                <c:pt idx="11">
                  <c:v>10.324199999999962</c:v>
                </c:pt>
                <c:pt idx="12">
                  <c:v>11.065099999999973</c:v>
                </c:pt>
                <c:pt idx="13">
                  <c:v>11.878999999999962</c:v>
                </c:pt>
                <c:pt idx="14">
                  <c:v>12.717299999999966</c:v>
                </c:pt>
                <c:pt idx="15">
                  <c:v>13.463599999999985</c:v>
                </c:pt>
                <c:pt idx="16">
                  <c:v>14.226200000000006</c:v>
                </c:pt>
                <c:pt idx="17">
                  <c:v>15.086099999999988</c:v>
                </c:pt>
                <c:pt idx="18">
                  <c:v>15.886500000000012</c:v>
                </c:pt>
                <c:pt idx="19">
                  <c:v>16.79509999999999</c:v>
                </c:pt>
                <c:pt idx="20">
                  <c:v>17.73339999999996</c:v>
                </c:pt>
                <c:pt idx="21">
                  <c:v>18.49599999999998</c:v>
                </c:pt>
                <c:pt idx="22">
                  <c:v>19.33959999999996</c:v>
                </c:pt>
                <c:pt idx="23">
                  <c:v>20.11840000000001</c:v>
                </c:pt>
                <c:pt idx="24">
                  <c:v>20.935000000000002</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- 7883M'!$U$9:$U$33</c:f>
              <c:numCache>
                <c:ptCount val="25"/>
                <c:pt idx="0">
                  <c:v>0</c:v>
                </c:pt>
                <c:pt idx="1">
                  <c:v>1.3438999999999623</c:v>
                </c:pt>
                <c:pt idx="2">
                  <c:v>2.4903999999999655</c:v>
                </c:pt>
                <c:pt idx="3">
                  <c:v>3.755999999999972</c:v>
                </c:pt>
                <c:pt idx="4">
                  <c:v>4.559100000000001</c:v>
                </c:pt>
                <c:pt idx="5">
                  <c:v>5.73539999999997</c:v>
                </c:pt>
                <c:pt idx="6">
                  <c:v>6.689899999999966</c:v>
                </c:pt>
                <c:pt idx="7">
                  <c:v>7.192900000000009</c:v>
                </c:pt>
                <c:pt idx="8">
                  <c:v>8.022999999999968</c:v>
                </c:pt>
                <c:pt idx="9">
                  <c:v>9.023500000000013</c:v>
                </c:pt>
                <c:pt idx="10">
                  <c:v>9.507599999999968</c:v>
                </c:pt>
                <c:pt idx="11">
                  <c:v>10.375599999999963</c:v>
                </c:pt>
                <c:pt idx="12">
                  <c:v>11.297699999999963</c:v>
                </c:pt>
                <c:pt idx="13">
                  <c:v>12.038599999999974</c:v>
                </c:pt>
                <c:pt idx="14">
                  <c:v>13.009399999999971</c:v>
                </c:pt>
                <c:pt idx="15">
                  <c:v>13.761099999999999</c:v>
                </c:pt>
                <c:pt idx="16">
                  <c:v>14.320799999999963</c:v>
                </c:pt>
                <c:pt idx="17">
                  <c:v>15.215899999999976</c:v>
                </c:pt>
                <c:pt idx="18">
                  <c:v>16.019000000000005</c:v>
                </c:pt>
                <c:pt idx="19">
                  <c:v>17.057399999999973</c:v>
                </c:pt>
                <c:pt idx="20">
                  <c:v>17.822599999999966</c:v>
                </c:pt>
                <c:pt idx="21">
                  <c:v>18.606799999999964</c:v>
                </c:pt>
                <c:pt idx="22">
                  <c:v>19.382900000000006</c:v>
                </c:pt>
                <c:pt idx="23">
                  <c:v>20.213099999999997</c:v>
                </c:pt>
                <c:pt idx="24">
                  <c:v>21.002599999999973</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- 7883M'!$AA$9:$AA$33</c:f>
              <c:numCache>
                <c:ptCount val="25"/>
                <c:pt idx="0">
                  <c:v>0</c:v>
                </c:pt>
                <c:pt idx="1">
                  <c:v>1.546699999999987</c:v>
                </c:pt>
                <c:pt idx="2">
                  <c:v>2.471499999999992</c:v>
                </c:pt>
                <c:pt idx="3">
                  <c:v>3.8614000000000033</c:v>
                </c:pt>
                <c:pt idx="4">
                  <c:v>4.918700000000001</c:v>
                </c:pt>
                <c:pt idx="5">
                  <c:v>6.086900000000014</c:v>
                </c:pt>
                <c:pt idx="6">
                  <c:v>7.195600000000013</c:v>
                </c:pt>
                <c:pt idx="7">
                  <c:v>7.6363999999999805</c:v>
                </c:pt>
                <c:pt idx="8">
                  <c:v>8.536799999999971</c:v>
                </c:pt>
                <c:pt idx="9">
                  <c:v>9.46429999999998</c:v>
                </c:pt>
                <c:pt idx="10">
                  <c:v>9.88069999999999</c:v>
                </c:pt>
                <c:pt idx="11">
                  <c:v>10.994799999999998</c:v>
                </c:pt>
                <c:pt idx="12">
                  <c:v>11.79789999999997</c:v>
                </c:pt>
                <c:pt idx="13">
                  <c:v>12.728200000000015</c:v>
                </c:pt>
                <c:pt idx="14">
                  <c:v>13.401499999999999</c:v>
                </c:pt>
                <c:pt idx="15">
                  <c:v>14.272199999999998</c:v>
                </c:pt>
                <c:pt idx="16">
                  <c:v>14.937399999999968</c:v>
                </c:pt>
                <c:pt idx="17">
                  <c:v>15.740499999999997</c:v>
                </c:pt>
                <c:pt idx="18">
                  <c:v>16.705899999999986</c:v>
                </c:pt>
                <c:pt idx="19">
                  <c:v>17.6361</c:v>
                </c:pt>
                <c:pt idx="20">
                  <c:v>18.53649999999999</c:v>
                </c:pt>
                <c:pt idx="21">
                  <c:v>19.18549999999999</c:v>
                </c:pt>
                <c:pt idx="22">
                  <c:v>20.010299999999972</c:v>
                </c:pt>
                <c:pt idx="23">
                  <c:v>20.902600000000007</c:v>
                </c:pt>
                <c:pt idx="24">
                  <c:v>21.57049999999998</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- 7883M'!$AG$9:$AG$33</c:f>
              <c:numCache>
                <c:ptCount val="25"/>
                <c:pt idx="0">
                  <c:v>0</c:v>
                </c:pt>
                <c:pt idx="1">
                  <c:v>0.9005000000000223</c:v>
                </c:pt>
                <c:pt idx="2">
                  <c:v>2.525700000000029</c:v>
                </c:pt>
                <c:pt idx="3">
                  <c:v>3.723600000000033</c:v>
                </c:pt>
                <c:pt idx="4">
                  <c:v>5.100000000000023</c:v>
                </c:pt>
                <c:pt idx="5">
                  <c:v>6.259999999999991</c:v>
                </c:pt>
                <c:pt idx="6">
                  <c:v>7.265899999999988</c:v>
                </c:pt>
                <c:pt idx="7">
                  <c:v>7.8770999999999844</c:v>
                </c:pt>
                <c:pt idx="8">
                  <c:v>8.882999999999981</c:v>
                </c:pt>
                <c:pt idx="9">
                  <c:v>9.84559999999999</c:v>
                </c:pt>
                <c:pt idx="10">
                  <c:v>10.716400000000021</c:v>
                </c:pt>
                <c:pt idx="11">
                  <c:v>11.476200000000006</c:v>
                </c:pt>
                <c:pt idx="12">
                  <c:v>12.322600000000023</c:v>
                </c:pt>
                <c:pt idx="13">
                  <c:v>13.177099999999996</c:v>
                </c:pt>
                <c:pt idx="14">
                  <c:v>13.882800000000032</c:v>
                </c:pt>
                <c:pt idx="15">
                  <c:v>14.426400000000001</c:v>
                </c:pt>
                <c:pt idx="16">
                  <c:v>15.524200000000008</c:v>
                </c:pt>
                <c:pt idx="17">
                  <c:v>16.29759999999999</c:v>
                </c:pt>
                <c:pt idx="18">
                  <c:v>17.338700000000017</c:v>
                </c:pt>
                <c:pt idx="19">
                  <c:v>18.190499999999986</c:v>
                </c:pt>
                <c:pt idx="20">
                  <c:v>19.09359999999998</c:v>
                </c:pt>
                <c:pt idx="21">
                  <c:v>19.564099999999996</c:v>
                </c:pt>
                <c:pt idx="22">
                  <c:v>20.575500000000034</c:v>
                </c:pt>
                <c:pt idx="23">
                  <c:v>21.5625</c:v>
                </c:pt>
                <c:pt idx="24">
                  <c:v>22.04649999999998</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- 7883M'!$AM$9:$AM$33</c:f>
              <c:numCache>
                <c:ptCount val="25"/>
                <c:pt idx="0">
                  <c:v>0</c:v>
                </c:pt>
                <c:pt idx="1">
                  <c:v>0.8922999999999774</c:v>
                </c:pt>
                <c:pt idx="2">
                  <c:v>2.5147999999999797</c:v>
                </c:pt>
                <c:pt idx="3">
                  <c:v>3.8047000000000253</c:v>
                </c:pt>
                <c:pt idx="4">
                  <c:v>5.143199999999979</c:v>
                </c:pt>
                <c:pt idx="5">
                  <c:v>6.4898000000000025</c:v>
                </c:pt>
                <c:pt idx="6">
                  <c:v>7.641799999999989</c:v>
                </c:pt>
                <c:pt idx="7">
                  <c:v>8.342100000000016</c:v>
                </c:pt>
                <c:pt idx="8">
                  <c:v>9.283200000000022</c:v>
                </c:pt>
                <c:pt idx="9">
                  <c:v>10.510800000000017</c:v>
                </c:pt>
                <c:pt idx="10">
                  <c:v>11.21120000000002</c:v>
                </c:pt>
                <c:pt idx="11">
                  <c:v>11.919699999999978</c:v>
                </c:pt>
                <c:pt idx="12">
                  <c:v>12.990499999999997</c:v>
                </c:pt>
                <c:pt idx="13">
                  <c:v>13.823300000000017</c:v>
                </c:pt>
                <c:pt idx="14">
                  <c:v>14.656200000000013</c:v>
                </c:pt>
                <c:pt idx="15">
                  <c:v>15.429500000000019</c:v>
                </c:pt>
                <c:pt idx="16">
                  <c:v>16.2543</c:v>
                </c:pt>
                <c:pt idx="17">
                  <c:v>16.927599999999984</c:v>
                </c:pt>
                <c:pt idx="18">
                  <c:v>18.071500000000015</c:v>
                </c:pt>
                <c:pt idx="19">
                  <c:v>18.79879999999997</c:v>
                </c:pt>
                <c:pt idx="20">
                  <c:v>19.837199999999996</c:v>
                </c:pt>
                <c:pt idx="21">
                  <c:v>20.583500000000015</c:v>
                </c:pt>
                <c:pt idx="22">
                  <c:v>21.405599999999993</c:v>
                </c:pt>
                <c:pt idx="23">
                  <c:v>22.214099999999974</c:v>
                </c:pt>
                <c:pt idx="24">
                  <c:v>22.990200000000016</c:v>
                </c:pt>
              </c:numCache>
            </c:numRef>
          </c:val>
          <c:smooth val="0"/>
        </c:ser>
        <c:marker val="1"/>
        <c:axId val="44614347"/>
        <c:axId val="65984804"/>
      </c:lineChart>
      <c:catAx>
        <c:axId val="4461434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5984804"/>
        <c:crosses val="autoZero"/>
        <c:auto val="1"/>
        <c:lblOffset val="100"/>
        <c:tickLblSkip val="1"/>
        <c:noMultiLvlLbl val="0"/>
      </c:catAx>
      <c:valAx>
        <c:axId val="659848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614347"/>
        <c:crossesAt val="1"/>
        <c:crossBetween val="midCat"/>
        <c:dispUnits/>
      </c:valAx>
      <c:spPr>
        <a:solidFill>
          <a:srgbClr val="C0C0C0"/>
        </a:solidFill>
        <a:ln w="12700">
          <a:solidFill>
            <a:srgbClr val="808080"/>
          </a:solidFill>
        </a:ln>
      </c:spPr>
    </c:plotArea>
    <c:legend>
      <c:legendPos val="r"/>
      <c:layout>
        <c:manualLayout>
          <c:xMode val="edge"/>
          <c:yMode val="edge"/>
          <c:x val="0.89725"/>
          <c:y val="0.2"/>
          <c:w val="0.09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11</xdr:row>
      <xdr:rowOff>0</xdr:rowOff>
    </xdr:from>
    <xdr:to>
      <xdr:col>4</xdr:col>
      <xdr:colOff>400050</xdr:colOff>
      <xdr:row>14</xdr:row>
      <xdr:rowOff>85725</xdr:rowOff>
    </xdr:to>
    <xdr:pic>
      <xdr:nvPicPr>
        <xdr:cNvPr id="1" name="Picture 2"/>
        <xdr:cNvPicPr preferRelativeResize="1">
          <a:picLocks noChangeAspect="1"/>
        </xdr:cNvPicPr>
      </xdr:nvPicPr>
      <xdr:blipFill>
        <a:blip r:embed="rId1"/>
        <a:stretch>
          <a:fillRect/>
        </a:stretch>
      </xdr:blipFill>
      <xdr:spPr>
        <a:xfrm>
          <a:off x="1847850" y="2019300"/>
          <a:ext cx="2085975" cy="571500"/>
        </a:xfrm>
        <a:prstGeom prst="rect">
          <a:avLst/>
        </a:prstGeom>
        <a:noFill/>
        <a:ln w="9525" cmpd="sng">
          <a:noFill/>
        </a:ln>
      </xdr:spPr>
    </xdr:pic>
    <xdr:clientData/>
  </xdr:twoCellAnchor>
  <xdr:twoCellAnchor editAs="oneCell">
    <xdr:from>
      <xdr:col>5</xdr:col>
      <xdr:colOff>47625</xdr:colOff>
      <xdr:row>10</xdr:row>
      <xdr:rowOff>85725</xdr:rowOff>
    </xdr:from>
    <xdr:to>
      <xdr:col>8</xdr:col>
      <xdr:colOff>123825</xdr:colOff>
      <xdr:row>14</xdr:row>
      <xdr:rowOff>133350</xdr:rowOff>
    </xdr:to>
    <xdr:pic>
      <xdr:nvPicPr>
        <xdr:cNvPr id="2" name="Picture 5"/>
        <xdr:cNvPicPr preferRelativeResize="1">
          <a:picLocks noChangeAspect="1"/>
        </xdr:cNvPicPr>
      </xdr:nvPicPr>
      <xdr:blipFill>
        <a:blip r:embed="rId2"/>
        <a:stretch>
          <a:fillRect/>
        </a:stretch>
      </xdr:blipFill>
      <xdr:spPr>
        <a:xfrm>
          <a:off x="4410075" y="1943100"/>
          <a:ext cx="20574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123825</xdr:rowOff>
    </xdr:from>
    <xdr:to>
      <xdr:col>4</xdr:col>
      <xdr:colOff>9525</xdr:colOff>
      <xdr:row>3</xdr:row>
      <xdr:rowOff>66675</xdr:rowOff>
    </xdr:to>
    <xdr:pic>
      <xdr:nvPicPr>
        <xdr:cNvPr id="1" name="Picture 5"/>
        <xdr:cNvPicPr preferRelativeResize="1">
          <a:picLocks noChangeAspect="1"/>
        </xdr:cNvPicPr>
      </xdr:nvPicPr>
      <xdr:blipFill>
        <a:blip r:embed="rId1"/>
        <a:stretch>
          <a:fillRect/>
        </a:stretch>
      </xdr:blipFill>
      <xdr:spPr>
        <a:xfrm>
          <a:off x="457200" y="123825"/>
          <a:ext cx="1114425" cy="438150"/>
        </a:xfrm>
        <a:prstGeom prst="rect">
          <a:avLst/>
        </a:prstGeom>
        <a:noFill/>
        <a:ln w="9525" cmpd="sng">
          <a:noFill/>
        </a:ln>
      </xdr:spPr>
    </xdr:pic>
    <xdr:clientData/>
  </xdr:twoCellAnchor>
  <xdr:twoCellAnchor>
    <xdr:from>
      <xdr:col>14</xdr:col>
      <xdr:colOff>114300</xdr:colOff>
      <xdr:row>0</xdr:row>
      <xdr:rowOff>133350</xdr:rowOff>
    </xdr:from>
    <xdr:to>
      <xdr:col>17</xdr:col>
      <xdr:colOff>28575</xdr:colOff>
      <xdr:row>2</xdr:row>
      <xdr:rowOff>152400</xdr:rowOff>
    </xdr:to>
    <xdr:pic>
      <xdr:nvPicPr>
        <xdr:cNvPr id="2" name="Picture 2"/>
        <xdr:cNvPicPr preferRelativeResize="1">
          <a:picLocks noChangeAspect="1"/>
        </xdr:cNvPicPr>
      </xdr:nvPicPr>
      <xdr:blipFill>
        <a:blip r:embed="rId2"/>
        <a:stretch>
          <a:fillRect/>
        </a:stretch>
      </xdr:blipFill>
      <xdr:spPr>
        <a:xfrm>
          <a:off x="4991100" y="133350"/>
          <a:ext cx="9144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66675</xdr:rowOff>
    </xdr:from>
    <xdr:to>
      <xdr:col>8</xdr:col>
      <xdr:colOff>447675</xdr:colOff>
      <xdr:row>2</xdr:row>
      <xdr:rowOff>171450</xdr:rowOff>
    </xdr:to>
    <xdr:pic>
      <xdr:nvPicPr>
        <xdr:cNvPr id="1" name="Picture 2"/>
        <xdr:cNvPicPr preferRelativeResize="1">
          <a:picLocks noChangeAspect="1"/>
        </xdr:cNvPicPr>
      </xdr:nvPicPr>
      <xdr:blipFill>
        <a:blip r:embed="rId1"/>
        <a:stretch>
          <a:fillRect/>
        </a:stretch>
      </xdr:blipFill>
      <xdr:spPr>
        <a:xfrm>
          <a:off x="5486400" y="66675"/>
          <a:ext cx="2038350" cy="457200"/>
        </a:xfrm>
        <a:prstGeom prst="rect">
          <a:avLst/>
        </a:prstGeom>
        <a:noFill/>
        <a:ln w="9525" cmpd="sng">
          <a:noFill/>
        </a:ln>
      </xdr:spPr>
    </xdr:pic>
    <xdr:clientData/>
  </xdr:twoCellAnchor>
  <xdr:twoCellAnchor editAs="oneCell">
    <xdr:from>
      <xdr:col>8</xdr:col>
      <xdr:colOff>419100</xdr:colOff>
      <xdr:row>0</xdr:row>
      <xdr:rowOff>66675</xdr:rowOff>
    </xdr:from>
    <xdr:to>
      <xdr:col>10</xdr:col>
      <xdr:colOff>276225</xdr:colOff>
      <xdr:row>3</xdr:row>
      <xdr:rowOff>123825</xdr:rowOff>
    </xdr:to>
    <xdr:pic>
      <xdr:nvPicPr>
        <xdr:cNvPr id="2" name="Picture 5"/>
        <xdr:cNvPicPr preferRelativeResize="1">
          <a:picLocks noChangeAspect="1"/>
        </xdr:cNvPicPr>
      </xdr:nvPicPr>
      <xdr:blipFill>
        <a:blip r:embed="rId2"/>
        <a:stretch>
          <a:fillRect/>
        </a:stretch>
      </xdr:blipFill>
      <xdr:spPr>
        <a:xfrm>
          <a:off x="7496175" y="66675"/>
          <a:ext cx="171450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1</xdr:row>
      <xdr:rowOff>0</xdr:rowOff>
    </xdr:from>
    <xdr:to>
      <xdr:col>26</xdr:col>
      <xdr:colOff>390525</xdr:colOff>
      <xdr:row>5</xdr:row>
      <xdr:rowOff>66675</xdr:rowOff>
    </xdr:to>
    <xdr:pic>
      <xdr:nvPicPr>
        <xdr:cNvPr id="3" name="Picture 3"/>
        <xdr:cNvPicPr preferRelativeResize="1">
          <a:picLocks noChangeAspect="1"/>
        </xdr:cNvPicPr>
      </xdr:nvPicPr>
      <xdr:blipFill>
        <a:blip r:embed="rId3"/>
        <a:stretch>
          <a:fillRect/>
        </a:stretch>
      </xdr:blipFill>
      <xdr:spPr>
        <a:xfrm>
          <a:off x="15459075" y="161925"/>
          <a:ext cx="22193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47625</xdr:rowOff>
    </xdr:from>
    <xdr:to>
      <xdr:col>8</xdr:col>
      <xdr:colOff>180975</xdr:colOff>
      <xdr:row>3</xdr:row>
      <xdr:rowOff>47625</xdr:rowOff>
    </xdr:to>
    <xdr:pic>
      <xdr:nvPicPr>
        <xdr:cNvPr id="1" name="Picture 2"/>
        <xdr:cNvPicPr preferRelativeResize="1">
          <a:picLocks noChangeAspect="1"/>
        </xdr:cNvPicPr>
      </xdr:nvPicPr>
      <xdr:blipFill>
        <a:blip r:embed="rId1"/>
        <a:stretch>
          <a:fillRect/>
        </a:stretch>
      </xdr:blipFill>
      <xdr:spPr>
        <a:xfrm>
          <a:off x="5153025" y="47625"/>
          <a:ext cx="1838325" cy="542925"/>
        </a:xfrm>
        <a:prstGeom prst="rect">
          <a:avLst/>
        </a:prstGeom>
        <a:noFill/>
        <a:ln w="9525" cmpd="sng">
          <a:noFill/>
        </a:ln>
      </xdr:spPr>
    </xdr:pic>
    <xdr:clientData/>
  </xdr:twoCellAnchor>
  <xdr:twoCellAnchor editAs="oneCell">
    <xdr:from>
      <xdr:col>8</xdr:col>
      <xdr:colOff>152400</xdr:colOff>
      <xdr:row>0</xdr:row>
      <xdr:rowOff>47625</xdr:rowOff>
    </xdr:from>
    <xdr:to>
      <xdr:col>9</xdr:col>
      <xdr:colOff>885825</xdr:colOff>
      <xdr:row>3</xdr:row>
      <xdr:rowOff>95250</xdr:rowOff>
    </xdr:to>
    <xdr:pic>
      <xdr:nvPicPr>
        <xdr:cNvPr id="2" name="Picture 5"/>
        <xdr:cNvPicPr preferRelativeResize="1">
          <a:picLocks noChangeAspect="1"/>
        </xdr:cNvPicPr>
      </xdr:nvPicPr>
      <xdr:blipFill>
        <a:blip r:embed="rId2"/>
        <a:stretch>
          <a:fillRect/>
        </a:stretch>
      </xdr:blipFill>
      <xdr:spPr>
        <a:xfrm>
          <a:off x="6962775" y="47625"/>
          <a:ext cx="171450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1</xdr:row>
      <xdr:rowOff>0</xdr:rowOff>
    </xdr:from>
    <xdr:to>
      <xdr:col>26</xdr:col>
      <xdr:colOff>390525</xdr:colOff>
      <xdr:row>5</xdr:row>
      <xdr:rowOff>66675</xdr:rowOff>
    </xdr:to>
    <xdr:pic>
      <xdr:nvPicPr>
        <xdr:cNvPr id="3" name="Picture 3"/>
        <xdr:cNvPicPr preferRelativeResize="1">
          <a:picLocks noChangeAspect="1"/>
        </xdr:cNvPicPr>
      </xdr:nvPicPr>
      <xdr:blipFill>
        <a:blip r:embed="rId3"/>
        <a:stretch>
          <a:fillRect/>
        </a:stretch>
      </xdr:blipFill>
      <xdr:spPr>
        <a:xfrm>
          <a:off x="15459075" y="161925"/>
          <a:ext cx="22193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0"/>
  </sheetPr>
  <dimension ref="B1:U36"/>
  <sheetViews>
    <sheetView showGridLines="0" tabSelected="1" zoomScalePageLayoutView="0" workbookViewId="0" topLeftCell="A1">
      <selection activeCell="B49" sqref="B49"/>
    </sheetView>
  </sheetViews>
  <sheetFormatPr defaultColWidth="9.140625" defaultRowHeight="12.75"/>
  <cols>
    <col min="1" max="1" width="9.140625" style="74" customWidth="1"/>
    <col min="2" max="2" width="15.421875" style="0" customWidth="1"/>
    <col min="3" max="3" width="19.28125" style="0" customWidth="1"/>
    <col min="5" max="5" width="12.421875" style="0" customWidth="1"/>
    <col min="7" max="7" width="11.421875" style="0" customWidth="1"/>
  </cols>
  <sheetData>
    <row r="1" spans="2:10" ht="12.75">
      <c r="B1" s="104" t="s">
        <v>29</v>
      </c>
      <c r="C1" s="104"/>
      <c r="D1" s="104"/>
      <c r="E1" s="104"/>
      <c r="F1" s="104"/>
      <c r="G1" s="104"/>
      <c r="H1" s="104"/>
      <c r="I1" s="104"/>
      <c r="J1" s="104"/>
    </row>
    <row r="2" spans="2:10" ht="28.5" customHeight="1">
      <c r="B2" s="104"/>
      <c r="C2" s="104"/>
      <c r="D2" s="104"/>
      <c r="E2" s="104"/>
      <c r="F2" s="104"/>
      <c r="G2" s="104"/>
      <c r="H2" s="104"/>
      <c r="I2" s="104"/>
      <c r="J2" s="104"/>
    </row>
    <row r="3" spans="2:8" ht="12.75">
      <c r="B3" s="77"/>
      <c r="C3" s="78"/>
      <c r="D3" s="77"/>
      <c r="E3" s="76"/>
      <c r="F3" s="78"/>
      <c r="G3" s="80"/>
      <c r="H3" s="25"/>
    </row>
    <row r="4" spans="2:8" ht="13.5" thickBot="1">
      <c r="B4" s="5"/>
      <c r="C4" s="6"/>
      <c r="D4" s="5"/>
      <c r="E4" s="4"/>
      <c r="F4" s="6"/>
      <c r="G4" s="26"/>
      <c r="H4" s="25"/>
    </row>
    <row r="5" spans="2:8" ht="13.5" thickBot="1">
      <c r="B5" s="5"/>
      <c r="C5" s="82"/>
      <c r="D5" s="82"/>
      <c r="E5" s="80"/>
      <c r="F5" s="73" t="s">
        <v>24</v>
      </c>
      <c r="G5" s="95"/>
      <c r="H5" s="96"/>
    </row>
    <row r="6" spans="2:8" ht="13.5" thickBot="1">
      <c r="B6" s="5"/>
      <c r="C6" s="90" t="s">
        <v>25</v>
      </c>
      <c r="D6" s="91" t="s">
        <v>13</v>
      </c>
      <c r="E6" s="91" t="s">
        <v>6</v>
      </c>
      <c r="F6" s="87" t="s">
        <v>2</v>
      </c>
      <c r="G6" s="88" t="s">
        <v>1</v>
      </c>
      <c r="H6" s="89" t="s">
        <v>0</v>
      </c>
    </row>
    <row r="7" spans="2:8" ht="12.75">
      <c r="B7" s="5"/>
      <c r="C7" s="83" t="s">
        <v>15</v>
      </c>
      <c r="D7" s="85" t="s">
        <v>18</v>
      </c>
      <c r="E7" s="85" t="s">
        <v>17</v>
      </c>
      <c r="F7" s="97" t="s">
        <v>26</v>
      </c>
      <c r="G7" s="99" t="s">
        <v>27</v>
      </c>
      <c r="H7" s="101" t="s">
        <v>28</v>
      </c>
    </row>
    <row r="8" spans="2:8" ht="13.5" thickBot="1">
      <c r="B8" s="5"/>
      <c r="C8" s="84" t="s">
        <v>16</v>
      </c>
      <c r="D8" s="86" t="s">
        <v>20</v>
      </c>
      <c r="E8" s="86" t="s">
        <v>19</v>
      </c>
      <c r="F8" s="98"/>
      <c r="G8" s="100"/>
      <c r="H8" s="102"/>
    </row>
    <row r="9" spans="2:8" ht="12.75">
      <c r="B9" s="5"/>
      <c r="C9" s="6"/>
      <c r="D9" s="5"/>
      <c r="E9" s="4"/>
      <c r="F9" s="6"/>
      <c r="G9" s="26"/>
      <c r="H9" s="25"/>
    </row>
    <row r="10" spans="2:8" ht="12.75">
      <c r="B10" s="5"/>
      <c r="C10" s="6"/>
      <c r="D10" s="5"/>
      <c r="E10" s="4"/>
      <c r="F10" s="6"/>
      <c r="G10" s="26"/>
      <c r="H10" s="25"/>
    </row>
    <row r="11" spans="2:8" ht="12.75">
      <c r="B11" s="5"/>
      <c r="C11" s="6"/>
      <c r="D11" s="5"/>
      <c r="E11" s="4"/>
      <c r="F11" s="6"/>
      <c r="G11" s="26"/>
      <c r="H11" s="25"/>
    </row>
    <row r="12" spans="2:8" ht="12.75">
      <c r="B12" s="5"/>
      <c r="C12" s="6"/>
      <c r="D12" s="5"/>
      <c r="E12" s="4"/>
      <c r="F12" s="6"/>
      <c r="G12" s="26"/>
      <c r="H12" s="25"/>
    </row>
    <row r="13" spans="2:8" ht="12.75">
      <c r="B13" s="5"/>
      <c r="C13" s="6"/>
      <c r="D13" s="5"/>
      <c r="E13" s="4"/>
      <c r="F13" s="6"/>
      <c r="G13" s="26"/>
      <c r="H13" s="25"/>
    </row>
    <row r="14" spans="2:8" ht="12.75">
      <c r="B14" s="5"/>
      <c r="C14" s="6"/>
      <c r="D14" s="5"/>
      <c r="E14" s="4"/>
      <c r="F14" s="6"/>
      <c r="G14" s="26"/>
      <c r="H14" s="25"/>
    </row>
    <row r="15" spans="2:8" ht="12.75">
      <c r="B15" s="5"/>
      <c r="C15" s="6"/>
      <c r="D15" s="5"/>
      <c r="E15" s="4"/>
      <c r="F15" s="6"/>
      <c r="G15" s="26"/>
      <c r="H15" s="25"/>
    </row>
    <row r="16" spans="2:8" ht="12.75">
      <c r="B16" s="5"/>
      <c r="C16" s="6"/>
      <c r="D16" s="5"/>
      <c r="E16" s="4"/>
      <c r="F16" s="6"/>
      <c r="G16" s="26"/>
      <c r="H16" s="25"/>
    </row>
    <row r="17" spans="2:8" ht="12.75">
      <c r="B17" s="5"/>
      <c r="C17" s="6"/>
      <c r="D17" s="5"/>
      <c r="E17" s="4"/>
      <c r="F17" s="6"/>
      <c r="G17" s="26"/>
      <c r="H17" s="25"/>
    </row>
    <row r="18" spans="2:10" ht="12.75">
      <c r="B18" s="49" t="s">
        <v>8</v>
      </c>
      <c r="C18" s="49"/>
      <c r="D18" s="49"/>
      <c r="E18" s="49"/>
      <c r="F18" s="49"/>
      <c r="G18" s="49"/>
      <c r="H18" s="49"/>
      <c r="I18" s="49"/>
      <c r="J18" s="49"/>
    </row>
    <row r="19" spans="2:10" ht="12.75">
      <c r="B19" s="49"/>
      <c r="C19" s="49"/>
      <c r="D19" s="49"/>
      <c r="E19" s="49"/>
      <c r="F19" s="49"/>
      <c r="G19" s="49"/>
      <c r="H19" s="49"/>
      <c r="I19" s="49"/>
      <c r="J19" s="49"/>
    </row>
    <row r="20" spans="2:10" ht="12.75">
      <c r="B20" s="49"/>
      <c r="C20" s="49"/>
      <c r="D20" s="49"/>
      <c r="E20" s="49"/>
      <c r="F20" s="49"/>
      <c r="G20" s="49"/>
      <c r="H20" s="49"/>
      <c r="I20" s="49"/>
      <c r="J20" s="49"/>
    </row>
    <row r="21" spans="2:10" ht="12.75">
      <c r="B21" s="49"/>
      <c r="C21" s="49"/>
      <c r="D21" s="49"/>
      <c r="E21" s="49"/>
      <c r="F21" s="49"/>
      <c r="G21" s="49"/>
      <c r="H21" s="49"/>
      <c r="I21" s="49"/>
      <c r="J21" s="49"/>
    </row>
    <row r="22" spans="2:10" ht="12.75">
      <c r="B22" s="49"/>
      <c r="C22" s="49"/>
      <c r="D22" s="49"/>
      <c r="E22" s="49"/>
      <c r="F22" s="49"/>
      <c r="G22" s="49"/>
      <c r="H22" s="49"/>
      <c r="I22" s="49"/>
      <c r="J22" s="49"/>
    </row>
    <row r="23" spans="2:21" ht="12.75" customHeight="1">
      <c r="B23" s="49"/>
      <c r="C23" s="49"/>
      <c r="D23" s="49"/>
      <c r="E23" s="49"/>
      <c r="F23" s="49"/>
      <c r="G23" s="49"/>
      <c r="H23" s="49"/>
      <c r="I23" s="49"/>
      <c r="J23" s="49"/>
      <c r="K23" s="39"/>
      <c r="L23" s="39"/>
      <c r="M23" s="39"/>
      <c r="N23" s="39"/>
      <c r="O23" s="39"/>
      <c r="P23" s="39"/>
      <c r="Q23" s="39"/>
      <c r="R23" s="39"/>
      <c r="S23" s="39"/>
      <c r="T23" s="39"/>
      <c r="U23" s="39"/>
    </row>
    <row r="24" spans="2:21" ht="12.75">
      <c r="B24" s="103"/>
      <c r="C24" s="103"/>
      <c r="D24" s="103"/>
      <c r="E24" s="103"/>
      <c r="F24" s="103"/>
      <c r="G24" s="103"/>
      <c r="H24" s="103"/>
      <c r="I24" s="29"/>
      <c r="J24" s="29"/>
      <c r="K24" s="29"/>
      <c r="L24" s="29"/>
      <c r="M24" s="29"/>
      <c r="N24" s="29"/>
      <c r="O24" s="29"/>
      <c r="P24" s="29"/>
      <c r="Q24" s="29"/>
      <c r="R24" s="29"/>
      <c r="S24" s="29"/>
      <c r="T24" s="29"/>
      <c r="U24" s="29"/>
    </row>
    <row r="25" spans="2:21" ht="12.75">
      <c r="B25" s="103"/>
      <c r="C25" s="103"/>
      <c r="D25" s="103"/>
      <c r="E25" s="103"/>
      <c r="F25" s="103"/>
      <c r="G25" s="103"/>
      <c r="H25" s="103"/>
      <c r="I25" s="29"/>
      <c r="J25" s="29"/>
      <c r="K25" s="29"/>
      <c r="L25" s="29"/>
      <c r="M25" s="29"/>
      <c r="N25" s="29"/>
      <c r="O25" s="29"/>
      <c r="P25" s="29"/>
      <c r="Q25" s="29"/>
      <c r="R25" s="29"/>
      <c r="S25" s="29"/>
      <c r="T25" s="29"/>
      <c r="U25" s="29"/>
    </row>
    <row r="26" spans="2:21" ht="12.75">
      <c r="B26" s="103"/>
      <c r="C26" s="103"/>
      <c r="D26" s="103"/>
      <c r="E26" s="103"/>
      <c r="F26" s="103"/>
      <c r="G26" s="103"/>
      <c r="H26" s="103"/>
      <c r="I26" s="29"/>
      <c r="J26" s="29"/>
      <c r="K26" s="29"/>
      <c r="L26" s="29"/>
      <c r="M26" s="29"/>
      <c r="N26" s="29"/>
      <c r="O26" s="29"/>
      <c r="P26" s="29"/>
      <c r="Q26" s="29"/>
      <c r="R26" s="29"/>
      <c r="S26" s="29"/>
      <c r="T26" s="29"/>
      <c r="U26" s="29"/>
    </row>
    <row r="27" spans="2:21" ht="12.75">
      <c r="B27" s="103"/>
      <c r="C27" s="103"/>
      <c r="D27" s="103"/>
      <c r="E27" s="103"/>
      <c r="F27" s="103"/>
      <c r="G27" s="103"/>
      <c r="H27" s="103"/>
      <c r="I27" s="29"/>
      <c r="J27" s="29"/>
      <c r="K27" s="29"/>
      <c r="L27" s="29"/>
      <c r="M27" s="29"/>
      <c r="N27" s="29"/>
      <c r="O27" s="29"/>
      <c r="P27" s="29"/>
      <c r="Q27" s="29"/>
      <c r="R27" s="29"/>
      <c r="S27" s="29"/>
      <c r="T27" s="29"/>
      <c r="U27" s="29"/>
    </row>
    <row r="28" spans="2:8" ht="12.75">
      <c r="B28" s="103"/>
      <c r="C28" s="103"/>
      <c r="D28" s="103"/>
      <c r="E28" s="103"/>
      <c r="F28" s="103"/>
      <c r="G28" s="103"/>
      <c r="H28" s="103"/>
    </row>
    <row r="29" spans="2:8" ht="12.75">
      <c r="B29" s="27"/>
      <c r="C29" s="27"/>
      <c r="D29" s="5"/>
      <c r="E29" s="4"/>
      <c r="F29" s="27"/>
      <c r="G29" s="3"/>
      <c r="H29" s="3"/>
    </row>
    <row r="30" spans="2:8" ht="12.75">
      <c r="B30" s="28"/>
      <c r="C30" s="28"/>
      <c r="D30" s="28"/>
      <c r="E30" s="28"/>
      <c r="F30" s="28"/>
      <c r="G30" s="3"/>
      <c r="H30" s="3"/>
    </row>
    <row r="31" spans="2:8" ht="12.75">
      <c r="B31" s="7"/>
      <c r="C31" s="7"/>
      <c r="D31" s="7"/>
      <c r="E31" s="7"/>
      <c r="F31" s="7"/>
      <c r="G31" s="39"/>
      <c r="H31" s="39"/>
    </row>
    <row r="32" spans="2:6" ht="12.75">
      <c r="B32" s="3"/>
      <c r="C32" s="3"/>
      <c r="D32" s="3"/>
      <c r="E32" s="3"/>
      <c r="F32" s="3"/>
    </row>
    <row r="33" spans="2:6" ht="12.75">
      <c r="B33" s="3"/>
      <c r="C33" s="3"/>
      <c r="D33" s="3"/>
      <c r="E33" s="3"/>
      <c r="F33" s="3"/>
    </row>
    <row r="34" spans="2:6" ht="12.75">
      <c r="B34" s="3"/>
      <c r="C34" s="3"/>
      <c r="D34" s="3"/>
      <c r="E34" s="3"/>
      <c r="F34" s="3"/>
    </row>
    <row r="35" spans="2:6" ht="12.75">
      <c r="B35" s="3"/>
      <c r="C35" s="3"/>
      <c r="D35" s="3"/>
      <c r="E35" s="3"/>
      <c r="F35" s="3"/>
    </row>
    <row r="36" spans="2:6" ht="69" customHeight="1">
      <c r="B36" s="39"/>
      <c r="C36" s="39"/>
      <c r="D36" s="39"/>
      <c r="E36" s="39"/>
      <c r="F36" s="39"/>
    </row>
  </sheetData>
  <sheetProtection/>
  <mergeCells count="6">
    <mergeCell ref="F5:H5"/>
    <mergeCell ref="F7:F8"/>
    <mergeCell ref="G7:G8"/>
    <mergeCell ref="H7:H8"/>
    <mergeCell ref="B1:J2"/>
    <mergeCell ref="B18:J2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L46"/>
  <sheetViews>
    <sheetView showGridLines="0" zoomScalePageLayoutView="0" workbookViewId="0" topLeftCell="A1">
      <selection activeCell="E57" sqref="E57"/>
    </sheetView>
  </sheetViews>
  <sheetFormatPr defaultColWidth="9.140625" defaultRowHeight="12.75"/>
  <cols>
    <col min="1" max="1" width="9.140625" style="74" customWidth="1"/>
    <col min="2" max="2" width="4.28125" style="0" customWidth="1"/>
    <col min="3" max="9" width="5.00390625" style="0" customWidth="1"/>
    <col min="10" max="10" width="4.7109375" style="0" customWidth="1"/>
    <col min="11" max="11" width="5.00390625" style="0" customWidth="1"/>
    <col min="12" max="17" width="5.00390625" style="0" bestFit="1" customWidth="1"/>
    <col min="19" max="19" width="3.57421875" style="17" customWidth="1"/>
    <col min="20" max="28" width="4.57421875" style="17" customWidth="1"/>
    <col min="29" max="29" width="3.57421875" style="17" customWidth="1"/>
    <col min="30" max="38" width="4.57421875" style="17" customWidth="1"/>
  </cols>
  <sheetData>
    <row r="1" spans="1:18" ht="12.75" customHeight="1">
      <c r="A1" s="105" t="s">
        <v>36</v>
      </c>
      <c r="B1" s="105"/>
      <c r="C1" s="105"/>
      <c r="D1" s="105"/>
      <c r="E1" s="105"/>
      <c r="F1" s="105"/>
      <c r="G1" s="105"/>
      <c r="H1" s="105"/>
      <c r="I1" s="105"/>
      <c r="J1" s="105"/>
      <c r="K1" s="105"/>
      <c r="L1" s="105"/>
      <c r="M1" s="105"/>
      <c r="N1" s="105"/>
      <c r="O1" s="105"/>
      <c r="P1" s="105"/>
      <c r="Q1" s="105"/>
      <c r="R1" s="105"/>
    </row>
    <row r="2" spans="1:18" ht="12.75" customHeight="1">
      <c r="A2" s="105"/>
      <c r="B2" s="105"/>
      <c r="C2" s="105"/>
      <c r="D2" s="105"/>
      <c r="E2" s="105"/>
      <c r="F2" s="105"/>
      <c r="G2" s="105"/>
      <c r="H2" s="105"/>
      <c r="I2" s="105"/>
      <c r="J2" s="105"/>
      <c r="K2" s="105"/>
      <c r="L2" s="105"/>
      <c r="M2" s="105"/>
      <c r="N2" s="105"/>
      <c r="O2" s="105"/>
      <c r="P2" s="105"/>
      <c r="Q2" s="105"/>
      <c r="R2" s="105"/>
    </row>
    <row r="3" spans="1:18" ht="13.5" customHeight="1">
      <c r="A3" s="105"/>
      <c r="B3" s="105"/>
      <c r="C3" s="105"/>
      <c r="D3" s="105"/>
      <c r="E3" s="105"/>
      <c r="F3" s="105"/>
      <c r="G3" s="105"/>
      <c r="H3" s="105"/>
      <c r="I3" s="105"/>
      <c r="J3" s="105"/>
      <c r="K3" s="105"/>
      <c r="L3" s="105"/>
      <c r="M3" s="105"/>
      <c r="N3" s="105"/>
      <c r="O3" s="105"/>
      <c r="P3" s="105"/>
      <c r="Q3" s="105"/>
      <c r="R3" s="105"/>
    </row>
    <row r="4" spans="1:38" s="74" customFormat="1" ht="13.5" customHeight="1">
      <c r="A4" s="106"/>
      <c r="B4" s="106"/>
      <c r="C4" s="106"/>
      <c r="D4" s="106"/>
      <c r="E4" s="106"/>
      <c r="F4" s="106"/>
      <c r="G4" s="106"/>
      <c r="H4" s="106"/>
      <c r="I4" s="106"/>
      <c r="J4" s="106"/>
      <c r="K4" s="106"/>
      <c r="L4" s="106"/>
      <c r="M4" s="106"/>
      <c r="N4" s="106"/>
      <c r="O4" s="106"/>
      <c r="P4" s="106"/>
      <c r="Q4" s="106"/>
      <c r="R4" s="106"/>
      <c r="S4" s="79"/>
      <c r="T4" s="79"/>
      <c r="U4" s="79"/>
      <c r="V4" s="79"/>
      <c r="W4" s="79"/>
      <c r="X4" s="79"/>
      <c r="Y4" s="79"/>
      <c r="Z4" s="79"/>
      <c r="AA4" s="79"/>
      <c r="AB4" s="79"/>
      <c r="AC4" s="79"/>
      <c r="AD4" s="79"/>
      <c r="AE4" s="79"/>
      <c r="AF4" s="79"/>
      <c r="AG4" s="79"/>
      <c r="AH4" s="79"/>
      <c r="AI4" s="79"/>
      <c r="AJ4" s="79"/>
      <c r="AK4" s="79"/>
      <c r="AL4" s="79"/>
    </row>
    <row r="5" spans="1:38" s="74" customFormat="1" ht="13.5" customHeight="1" thickBot="1">
      <c r="A5" s="106"/>
      <c r="B5" s="106"/>
      <c r="C5" s="106"/>
      <c r="D5" s="106"/>
      <c r="E5" s="106"/>
      <c r="F5" s="106"/>
      <c r="G5" s="106"/>
      <c r="H5" s="106"/>
      <c r="I5" s="106"/>
      <c r="J5" s="106"/>
      <c r="K5" s="106"/>
      <c r="L5" s="106"/>
      <c r="M5" s="106"/>
      <c r="N5" s="106"/>
      <c r="O5" s="106"/>
      <c r="P5" s="106"/>
      <c r="Q5" s="106"/>
      <c r="R5" s="106"/>
      <c r="S5" s="79"/>
      <c r="T5" s="79"/>
      <c r="U5" s="79"/>
      <c r="V5" s="79"/>
      <c r="W5" s="79"/>
      <c r="X5" s="79"/>
      <c r="Y5" s="79"/>
      <c r="Z5" s="79"/>
      <c r="AA5" s="79"/>
      <c r="AB5" s="79"/>
      <c r="AC5" s="79"/>
      <c r="AD5" s="79"/>
      <c r="AE5" s="79"/>
      <c r="AF5" s="79"/>
      <c r="AG5" s="79"/>
      <c r="AH5" s="79"/>
      <c r="AI5" s="79"/>
      <c r="AJ5" s="79"/>
      <c r="AK5" s="79"/>
      <c r="AL5" s="79"/>
    </row>
    <row r="6" spans="2:17" ht="12.75">
      <c r="B6" s="59" t="s">
        <v>22</v>
      </c>
      <c r="C6" s="60"/>
      <c r="D6" s="60"/>
      <c r="E6" s="60"/>
      <c r="F6" s="60"/>
      <c r="G6" s="60"/>
      <c r="H6" s="60"/>
      <c r="I6" s="60"/>
      <c r="J6" s="60"/>
      <c r="K6" s="60"/>
      <c r="L6" s="60"/>
      <c r="M6" s="60"/>
      <c r="N6" s="60"/>
      <c r="O6" s="60"/>
      <c r="P6" s="60"/>
      <c r="Q6" s="61"/>
    </row>
    <row r="7" spans="2:17" ht="13.5" thickBot="1">
      <c r="B7" s="62"/>
      <c r="C7" s="63"/>
      <c r="D7" s="63"/>
      <c r="E7" s="63"/>
      <c r="F7" s="63"/>
      <c r="G7" s="63"/>
      <c r="H7" s="63"/>
      <c r="I7" s="63"/>
      <c r="J7" s="63"/>
      <c r="K7" s="63"/>
      <c r="L7" s="63"/>
      <c r="M7" s="63"/>
      <c r="N7" s="63"/>
      <c r="O7" s="63"/>
      <c r="P7" s="63"/>
      <c r="Q7" s="64"/>
    </row>
    <row r="8" spans="2:17" ht="15" thickBot="1">
      <c r="B8" s="55" t="s">
        <v>10</v>
      </c>
      <c r="C8" s="56"/>
      <c r="D8" s="56"/>
      <c r="E8" s="56"/>
      <c r="F8" s="56"/>
      <c r="G8" s="56"/>
      <c r="H8" s="56"/>
      <c r="I8" s="56"/>
      <c r="J8" s="50" t="s">
        <v>11</v>
      </c>
      <c r="K8" s="57"/>
      <c r="L8" s="57"/>
      <c r="M8" s="57"/>
      <c r="N8" s="57"/>
      <c r="O8" s="57"/>
      <c r="P8" s="57"/>
      <c r="Q8" s="58"/>
    </row>
    <row r="9" spans="2:17" ht="13.5" thickBot="1">
      <c r="B9" s="42" t="s">
        <v>21</v>
      </c>
      <c r="C9" s="8" t="s">
        <v>9</v>
      </c>
      <c r="D9" s="92" t="s">
        <v>30</v>
      </c>
      <c r="E9" s="93" t="s">
        <v>31</v>
      </c>
      <c r="F9" s="93" t="s">
        <v>32</v>
      </c>
      <c r="G9" s="93" t="s">
        <v>33</v>
      </c>
      <c r="H9" s="93" t="s">
        <v>34</v>
      </c>
      <c r="I9" s="93" t="s">
        <v>35</v>
      </c>
      <c r="J9" s="41" t="s">
        <v>21</v>
      </c>
      <c r="K9" s="10" t="s">
        <v>9</v>
      </c>
      <c r="L9" s="10" t="s">
        <v>30</v>
      </c>
      <c r="M9" s="11" t="s">
        <v>31</v>
      </c>
      <c r="N9" s="11" t="s">
        <v>32</v>
      </c>
      <c r="O9" s="11" t="s">
        <v>33</v>
      </c>
      <c r="P9" s="11" t="s">
        <v>34</v>
      </c>
      <c r="Q9" s="48" t="s">
        <v>35</v>
      </c>
    </row>
    <row r="10" spans="2:17" ht="13.5" thickBot="1">
      <c r="B10" s="1">
        <v>20</v>
      </c>
      <c r="C10" s="12">
        <f>'Front - 7882M'!D34</f>
        <v>27.222862330258533</v>
      </c>
      <c r="D10" s="12">
        <f>'Front - 7882M'!J34</f>
        <v>26.611567050907023</v>
      </c>
      <c r="E10" s="13">
        <f>'Front - 7882M'!P34</f>
        <v>25.62711444233432</v>
      </c>
      <c r="F10" s="13">
        <f>'Front - 7882M'!V34</f>
        <v>26.17968850178733</v>
      </c>
      <c r="G10" s="13">
        <f>'Front - 7882M'!AB34</f>
        <v>25.52762987996167</v>
      </c>
      <c r="H10" s="13">
        <f>'Front - 7882M'!AH34</f>
        <v>25.111177298968453</v>
      </c>
      <c r="I10" s="13">
        <f>'Front - 7882M'!AN34</f>
        <v>24.75392666873458</v>
      </c>
      <c r="J10" s="14">
        <f>B10</f>
        <v>20</v>
      </c>
      <c r="K10" s="15">
        <f aca="true" t="shared" si="0" ref="K10:Q10">C10*25.4*2.205</f>
        <v>1524.6708505307895</v>
      </c>
      <c r="L10" s="15">
        <f t="shared" si="0"/>
        <v>1490.4340358201496</v>
      </c>
      <c r="M10" s="15">
        <f t="shared" si="0"/>
        <v>1435.2977985718182</v>
      </c>
      <c r="N10" s="15">
        <f t="shared" si="0"/>
        <v>1466.2458139196028</v>
      </c>
      <c r="O10" s="15">
        <f t="shared" si="0"/>
        <v>1429.725966687013</v>
      </c>
      <c r="P10" s="43">
        <f t="shared" si="0"/>
        <v>1406.4017069833262</v>
      </c>
      <c r="Q10" s="44">
        <f t="shared" si="0"/>
        <v>1386.3931709358174</v>
      </c>
    </row>
    <row r="11" spans="2:18" ht="12.75">
      <c r="B11" s="31"/>
      <c r="C11" s="32"/>
      <c r="D11" s="32"/>
      <c r="E11" s="32"/>
      <c r="F11" s="32"/>
      <c r="G11" s="32"/>
      <c r="H11" s="32"/>
      <c r="I11" s="32"/>
      <c r="J11" s="31"/>
      <c r="K11" s="31"/>
      <c r="L11" s="31"/>
      <c r="M11" s="31"/>
      <c r="N11" s="31"/>
      <c r="O11" s="31"/>
      <c r="P11" s="17"/>
      <c r="R11" s="17"/>
    </row>
    <row r="12" spans="18:34" ht="13.5" thickBot="1">
      <c r="R12" s="17"/>
      <c r="S12" s="33"/>
      <c r="T12" s="7"/>
      <c r="U12" s="7"/>
      <c r="V12" s="7"/>
      <c r="W12" s="7"/>
      <c r="X12" s="7"/>
      <c r="Y12" s="7"/>
      <c r="Z12" s="7"/>
      <c r="AA12" s="7"/>
      <c r="AB12" s="7"/>
      <c r="AC12" s="7"/>
      <c r="AD12" s="7"/>
      <c r="AE12" s="7"/>
      <c r="AF12" s="7"/>
      <c r="AG12" s="7"/>
      <c r="AH12" s="7"/>
    </row>
    <row r="13" spans="2:34" ht="12.75">
      <c r="B13" s="67" t="s">
        <v>23</v>
      </c>
      <c r="C13" s="68"/>
      <c r="D13" s="68"/>
      <c r="E13" s="68"/>
      <c r="F13" s="68"/>
      <c r="G13" s="68"/>
      <c r="H13" s="68"/>
      <c r="I13" s="68"/>
      <c r="J13" s="68"/>
      <c r="K13" s="68"/>
      <c r="L13" s="68"/>
      <c r="M13" s="68"/>
      <c r="N13" s="68"/>
      <c r="O13" s="68"/>
      <c r="P13" s="68"/>
      <c r="Q13" s="69"/>
      <c r="S13" s="19"/>
      <c r="T13" s="34"/>
      <c r="U13" s="33"/>
      <c r="V13" s="35"/>
      <c r="W13" s="35"/>
      <c r="X13" s="35"/>
      <c r="Y13" s="35"/>
      <c r="Z13" s="35"/>
      <c r="AA13" s="35"/>
      <c r="AB13" s="35"/>
      <c r="AC13" s="53"/>
      <c r="AD13" s="53"/>
      <c r="AE13" s="53"/>
      <c r="AF13" s="53"/>
      <c r="AG13" s="53"/>
      <c r="AH13" s="53"/>
    </row>
    <row r="14" spans="2:38" ht="13.5" thickBot="1">
      <c r="B14" s="70"/>
      <c r="C14" s="71"/>
      <c r="D14" s="71"/>
      <c r="E14" s="71"/>
      <c r="F14" s="71"/>
      <c r="G14" s="71"/>
      <c r="H14" s="71"/>
      <c r="I14" s="71"/>
      <c r="J14" s="71"/>
      <c r="K14" s="71"/>
      <c r="L14" s="71"/>
      <c r="M14" s="71"/>
      <c r="N14" s="71"/>
      <c r="O14" s="71"/>
      <c r="P14" s="71"/>
      <c r="Q14" s="72"/>
      <c r="T14" s="19"/>
      <c r="U14" s="19"/>
      <c r="V14" s="19"/>
      <c r="W14" s="19"/>
      <c r="X14" s="19"/>
      <c r="Y14" s="19"/>
      <c r="Z14" s="19"/>
      <c r="AA14" s="19"/>
      <c r="AB14" s="19"/>
      <c r="AC14" s="54"/>
      <c r="AD14" s="54"/>
      <c r="AE14" s="54"/>
      <c r="AF14" s="54"/>
      <c r="AG14" s="54"/>
      <c r="AH14" s="54"/>
      <c r="AI14" s="54"/>
      <c r="AJ14" s="54"/>
      <c r="AK14" s="54"/>
      <c r="AL14" s="54"/>
    </row>
    <row r="15" spans="2:38" ht="15" thickBot="1">
      <c r="B15" s="55" t="s">
        <v>10</v>
      </c>
      <c r="C15" s="51"/>
      <c r="D15" s="51"/>
      <c r="E15" s="51"/>
      <c r="F15" s="51"/>
      <c r="G15" s="51"/>
      <c r="H15" s="51"/>
      <c r="I15" s="51"/>
      <c r="J15" s="50" t="s">
        <v>11</v>
      </c>
      <c r="K15" s="51"/>
      <c r="L15" s="51"/>
      <c r="M15" s="51"/>
      <c r="N15" s="51"/>
      <c r="O15" s="51"/>
      <c r="P15" s="51"/>
      <c r="Q15" s="52"/>
      <c r="R15" s="17"/>
      <c r="S15" s="19"/>
      <c r="T15" s="20"/>
      <c r="U15" s="20"/>
      <c r="V15" s="20"/>
      <c r="W15" s="20"/>
      <c r="X15" s="20"/>
      <c r="Y15" s="20"/>
      <c r="Z15" s="20"/>
      <c r="AA15" s="20"/>
      <c r="AB15" s="20"/>
      <c r="AC15" s="21"/>
      <c r="AD15" s="22"/>
      <c r="AE15" s="22"/>
      <c r="AF15" s="22"/>
      <c r="AG15" s="22"/>
      <c r="AH15" s="22"/>
      <c r="AI15" s="22"/>
      <c r="AJ15" s="22"/>
      <c r="AK15" s="22"/>
      <c r="AL15" s="22"/>
    </row>
    <row r="16" spans="2:38" ht="13.5" thickBot="1">
      <c r="B16" s="40" t="s">
        <v>21</v>
      </c>
      <c r="C16" s="8" t="s">
        <v>9</v>
      </c>
      <c r="D16" s="8" t="s">
        <v>30</v>
      </c>
      <c r="E16" s="9" t="s">
        <v>31</v>
      </c>
      <c r="F16" s="9" t="s">
        <v>32</v>
      </c>
      <c r="G16" s="9" t="s">
        <v>33</v>
      </c>
      <c r="H16" s="9" t="s">
        <v>34</v>
      </c>
      <c r="I16" s="9" t="s">
        <v>35</v>
      </c>
      <c r="J16" s="41" t="s">
        <v>21</v>
      </c>
      <c r="K16" s="10" t="s">
        <v>9</v>
      </c>
      <c r="L16" s="10" t="s">
        <v>30</v>
      </c>
      <c r="M16" s="11" t="s">
        <v>31</v>
      </c>
      <c r="N16" s="11" t="s">
        <v>32</v>
      </c>
      <c r="O16" s="11" t="s">
        <v>33</v>
      </c>
      <c r="P16" s="11" t="s">
        <v>34</v>
      </c>
      <c r="Q16" s="48" t="s">
        <v>35</v>
      </c>
      <c r="S16" s="7"/>
      <c r="T16" s="20"/>
      <c r="U16" s="20"/>
      <c r="V16" s="20"/>
      <c r="W16" s="20"/>
      <c r="X16" s="20"/>
      <c r="Y16" s="20"/>
      <c r="Z16" s="20"/>
      <c r="AA16" s="20"/>
      <c r="AB16" s="20"/>
      <c r="AC16" s="21"/>
      <c r="AD16" s="22"/>
      <c r="AE16" s="22"/>
      <c r="AF16" s="22"/>
      <c r="AG16" s="22"/>
      <c r="AH16" s="22"/>
      <c r="AI16" s="22"/>
      <c r="AJ16" s="22"/>
      <c r="AK16" s="22"/>
      <c r="AL16" s="22"/>
    </row>
    <row r="17" spans="2:34" ht="13.5" thickBot="1">
      <c r="B17" s="2">
        <f>B10</f>
        <v>20</v>
      </c>
      <c r="C17" s="45">
        <f>'Rear - 7883M'!D34</f>
        <v>30.329364061764256</v>
      </c>
      <c r="D17" s="46">
        <f>'Rear - 7883M'!J34</f>
        <v>29.50128050070123</v>
      </c>
      <c r="E17" s="47">
        <f>'Rear - 7883M'!P34</f>
        <v>28.149109958518594</v>
      </c>
      <c r="F17" s="47">
        <f>'Rear - 7883M'!V34</f>
        <v>27.954875812050442</v>
      </c>
      <c r="G17" s="47">
        <f>'Rear - 7883M'!AB34</f>
        <v>26.775090551766493</v>
      </c>
      <c r="H17" s="47">
        <f>'Rear - 7883M'!AH34</f>
        <v>25.79153774494968</v>
      </c>
      <c r="I17" s="47">
        <f>'Rear - 7883M'!AN34</f>
        <v>24.595042392507676</v>
      </c>
      <c r="J17" s="16">
        <f>B17</f>
        <v>20</v>
      </c>
      <c r="K17" s="43">
        <f aca="true" t="shared" si="1" ref="K17:Q17">C17*25.4*2.205</f>
        <v>1698.6566930072306</v>
      </c>
      <c r="L17" s="43">
        <f t="shared" si="1"/>
        <v>1652.2782170027738</v>
      </c>
      <c r="M17" s="43">
        <f t="shared" si="1"/>
        <v>1576.5472014467507</v>
      </c>
      <c r="N17" s="43">
        <f t="shared" si="1"/>
        <v>1565.668729605509</v>
      </c>
      <c r="O17" s="43">
        <f t="shared" si="1"/>
        <v>1499.592496532786</v>
      </c>
      <c r="P17" s="43">
        <f t="shared" si="1"/>
        <v>1444.5066544813965</v>
      </c>
      <c r="Q17" s="44">
        <f t="shared" si="1"/>
        <v>1377.4945392771772</v>
      </c>
      <c r="S17" s="33"/>
      <c r="T17" s="7"/>
      <c r="U17" s="7"/>
      <c r="V17" s="7"/>
      <c r="W17" s="7"/>
      <c r="X17" s="7"/>
      <c r="Y17" s="7"/>
      <c r="Z17" s="7"/>
      <c r="AA17" s="7"/>
      <c r="AB17" s="7"/>
      <c r="AC17" s="18"/>
      <c r="AD17" s="18"/>
      <c r="AE17" s="18"/>
      <c r="AF17" s="18"/>
      <c r="AG17" s="18"/>
      <c r="AH17" s="18"/>
    </row>
    <row r="18" spans="2:38" ht="12.75">
      <c r="B18" s="29"/>
      <c r="C18" s="29"/>
      <c r="D18" s="29"/>
      <c r="E18" s="29"/>
      <c r="F18" s="29"/>
      <c r="G18" s="29"/>
      <c r="H18" s="29"/>
      <c r="I18" s="29"/>
      <c r="J18" s="29"/>
      <c r="K18" s="29"/>
      <c r="L18" s="29"/>
      <c r="M18" s="29"/>
      <c r="N18" s="29"/>
      <c r="O18" s="29"/>
      <c r="P18" s="29"/>
      <c r="Q18" s="29"/>
      <c r="S18" s="19"/>
      <c r="T18" s="19"/>
      <c r="U18" s="19"/>
      <c r="V18" s="19"/>
      <c r="W18" s="19"/>
      <c r="X18" s="19"/>
      <c r="Y18" s="19"/>
      <c r="Z18" s="19"/>
      <c r="AA18" s="19"/>
      <c r="AB18" s="19"/>
      <c r="AC18" s="35"/>
      <c r="AD18" s="7"/>
      <c r="AE18" s="7"/>
      <c r="AF18" s="7"/>
      <c r="AG18" s="7"/>
      <c r="AH18" s="7"/>
      <c r="AI18" s="7"/>
      <c r="AJ18" s="7"/>
      <c r="AK18" s="7"/>
      <c r="AL18" s="7"/>
    </row>
    <row r="19" spans="2:38" ht="12.75">
      <c r="B19" s="29"/>
      <c r="C19" s="29"/>
      <c r="D19" s="29"/>
      <c r="E19" s="29"/>
      <c r="F19" s="29"/>
      <c r="G19" s="29"/>
      <c r="H19" s="29"/>
      <c r="I19" s="29"/>
      <c r="J19" s="29"/>
      <c r="K19" s="29"/>
      <c r="L19" s="29"/>
      <c r="M19" s="29"/>
      <c r="N19" s="29"/>
      <c r="O19" s="29"/>
      <c r="P19" s="29"/>
      <c r="Q19" s="29"/>
      <c r="S19" s="19"/>
      <c r="T19" s="20"/>
      <c r="U19" s="20"/>
      <c r="V19" s="20"/>
      <c r="W19" s="20"/>
      <c r="X19" s="20"/>
      <c r="Y19" s="20"/>
      <c r="Z19" s="20"/>
      <c r="AA19" s="20"/>
      <c r="AB19" s="20"/>
      <c r="AC19" s="21"/>
      <c r="AD19" s="22"/>
      <c r="AE19" s="22"/>
      <c r="AF19" s="22"/>
      <c r="AG19" s="22"/>
      <c r="AH19" s="22"/>
      <c r="AI19" s="22"/>
      <c r="AJ19" s="22"/>
      <c r="AK19" s="22"/>
      <c r="AL19" s="22"/>
    </row>
    <row r="20" spans="2:38" ht="12.75">
      <c r="B20" s="29"/>
      <c r="C20" s="29"/>
      <c r="D20" s="29"/>
      <c r="E20" s="29"/>
      <c r="F20" s="29"/>
      <c r="G20" s="29"/>
      <c r="H20" s="29"/>
      <c r="I20" s="29"/>
      <c r="J20" s="29"/>
      <c r="K20" s="29"/>
      <c r="L20" s="29"/>
      <c r="M20" s="29"/>
      <c r="N20" s="29"/>
      <c r="O20" s="29"/>
      <c r="P20" s="29"/>
      <c r="Q20" s="29"/>
      <c r="S20" s="19"/>
      <c r="T20" s="20"/>
      <c r="U20" s="20"/>
      <c r="V20" s="20"/>
      <c r="W20" s="20"/>
      <c r="X20" s="20"/>
      <c r="Y20" s="20"/>
      <c r="Z20" s="20"/>
      <c r="AA20" s="20"/>
      <c r="AB20" s="20"/>
      <c r="AC20" s="21"/>
      <c r="AD20" s="22"/>
      <c r="AE20" s="22"/>
      <c r="AF20" s="22"/>
      <c r="AG20" s="22"/>
      <c r="AH20" s="22"/>
      <c r="AI20" s="22"/>
      <c r="AJ20" s="22"/>
      <c r="AK20" s="22"/>
      <c r="AL20" s="22"/>
    </row>
    <row r="21" spans="2:38" ht="12.75" customHeight="1">
      <c r="B21" s="65" t="s">
        <v>8</v>
      </c>
      <c r="C21" s="66"/>
      <c r="D21" s="66"/>
      <c r="E21" s="66"/>
      <c r="F21" s="66"/>
      <c r="G21" s="66"/>
      <c r="H21" s="66"/>
      <c r="I21" s="66"/>
      <c r="J21" s="66"/>
      <c r="K21" s="66"/>
      <c r="L21" s="66"/>
      <c r="M21" s="66"/>
      <c r="N21" s="66"/>
      <c r="O21" s="66"/>
      <c r="P21" s="66"/>
      <c r="Q21" s="66"/>
      <c r="S21" s="7"/>
      <c r="T21" s="20"/>
      <c r="U21" s="20"/>
      <c r="V21" s="20"/>
      <c r="W21" s="20"/>
      <c r="X21" s="20"/>
      <c r="Y21" s="20"/>
      <c r="Z21" s="20"/>
      <c r="AA21" s="20"/>
      <c r="AB21" s="20"/>
      <c r="AC21" s="21"/>
      <c r="AD21" s="22"/>
      <c r="AE21" s="22"/>
      <c r="AF21" s="22"/>
      <c r="AG21" s="22"/>
      <c r="AH21" s="22"/>
      <c r="AI21" s="22"/>
      <c r="AJ21" s="22"/>
      <c r="AK21" s="22"/>
      <c r="AL21" s="22"/>
    </row>
    <row r="22" spans="2:38" ht="12.75">
      <c r="B22" s="66"/>
      <c r="C22" s="66"/>
      <c r="D22" s="66"/>
      <c r="E22" s="66"/>
      <c r="F22" s="66"/>
      <c r="G22" s="66"/>
      <c r="H22" s="66"/>
      <c r="I22" s="66"/>
      <c r="J22" s="66"/>
      <c r="K22" s="66"/>
      <c r="L22" s="66"/>
      <c r="M22" s="66"/>
      <c r="N22" s="66"/>
      <c r="O22" s="66"/>
      <c r="P22" s="66"/>
      <c r="Q22" s="66"/>
      <c r="S22" s="33"/>
      <c r="T22" s="20"/>
      <c r="U22" s="20"/>
      <c r="V22" s="20"/>
      <c r="W22" s="20"/>
      <c r="X22" s="20"/>
      <c r="Y22" s="20"/>
      <c r="Z22" s="20"/>
      <c r="AA22" s="20"/>
      <c r="AB22" s="20"/>
      <c r="AC22" s="21"/>
      <c r="AD22" s="22"/>
      <c r="AE22" s="22"/>
      <c r="AF22" s="22"/>
      <c r="AG22" s="22"/>
      <c r="AH22" s="22"/>
      <c r="AI22" s="22"/>
      <c r="AJ22" s="22"/>
      <c r="AK22" s="22"/>
      <c r="AL22" s="22"/>
    </row>
    <row r="23" spans="2:34" ht="12.75">
      <c r="B23" s="66"/>
      <c r="C23" s="66"/>
      <c r="D23" s="66"/>
      <c r="E23" s="66"/>
      <c r="F23" s="66"/>
      <c r="G23" s="66"/>
      <c r="H23" s="66"/>
      <c r="I23" s="66"/>
      <c r="J23" s="66"/>
      <c r="K23" s="66"/>
      <c r="L23" s="66"/>
      <c r="M23" s="66"/>
      <c r="N23" s="66"/>
      <c r="O23" s="66"/>
      <c r="P23" s="66"/>
      <c r="Q23" s="66"/>
      <c r="S23" s="19"/>
      <c r="T23" s="7"/>
      <c r="U23" s="7"/>
      <c r="V23" s="7"/>
      <c r="W23" s="7"/>
      <c r="X23" s="7"/>
      <c r="Y23" s="7"/>
      <c r="Z23" s="7"/>
      <c r="AA23" s="7"/>
      <c r="AB23" s="7"/>
      <c r="AC23" s="18"/>
      <c r="AD23" s="18"/>
      <c r="AE23" s="18"/>
      <c r="AF23" s="18"/>
      <c r="AG23" s="18"/>
      <c r="AH23" s="18"/>
    </row>
    <row r="24" spans="2:38" ht="12.75">
      <c r="B24" s="66"/>
      <c r="C24" s="66"/>
      <c r="D24" s="66"/>
      <c r="E24" s="66"/>
      <c r="F24" s="66"/>
      <c r="G24" s="66"/>
      <c r="H24" s="66"/>
      <c r="I24" s="66"/>
      <c r="J24" s="66"/>
      <c r="K24" s="66"/>
      <c r="L24" s="66"/>
      <c r="M24" s="66"/>
      <c r="N24" s="66"/>
      <c r="O24" s="66"/>
      <c r="P24" s="66"/>
      <c r="Q24" s="66"/>
      <c r="S24" s="19"/>
      <c r="T24" s="36"/>
      <c r="U24" s="33"/>
      <c r="V24" s="33"/>
      <c r="W24" s="33"/>
      <c r="X24" s="33"/>
      <c r="Y24" s="33"/>
      <c r="Z24" s="33"/>
      <c r="AA24" s="33"/>
      <c r="AB24" s="33"/>
      <c r="AC24" s="33"/>
      <c r="AD24" s="33"/>
      <c r="AE24" s="33"/>
      <c r="AF24" s="33"/>
      <c r="AG24" s="33"/>
      <c r="AH24" s="33"/>
      <c r="AI24" s="33"/>
      <c r="AJ24" s="33"/>
      <c r="AK24" s="33"/>
      <c r="AL24" s="33"/>
    </row>
    <row r="25" spans="2:38" ht="12.75">
      <c r="B25" s="66"/>
      <c r="C25" s="66"/>
      <c r="D25" s="66"/>
      <c r="E25" s="66"/>
      <c r="F25" s="66"/>
      <c r="G25" s="66"/>
      <c r="H25" s="66"/>
      <c r="I25" s="66"/>
      <c r="J25" s="66"/>
      <c r="K25" s="66"/>
      <c r="L25" s="66"/>
      <c r="M25" s="66"/>
      <c r="N25" s="66"/>
      <c r="O25" s="66"/>
      <c r="P25" s="66"/>
      <c r="Q25" s="66"/>
      <c r="S25" s="19"/>
      <c r="T25" s="19"/>
      <c r="U25" s="19"/>
      <c r="V25" s="19"/>
      <c r="W25" s="19"/>
      <c r="X25" s="19"/>
      <c r="Y25" s="19"/>
      <c r="Z25" s="19"/>
      <c r="AA25" s="19"/>
      <c r="AB25" s="19"/>
      <c r="AC25" s="54"/>
      <c r="AD25" s="54"/>
      <c r="AE25" s="54"/>
      <c r="AF25" s="54"/>
      <c r="AG25" s="54"/>
      <c r="AH25" s="54"/>
      <c r="AI25" s="54"/>
      <c r="AJ25" s="54"/>
      <c r="AK25" s="54"/>
      <c r="AL25" s="54"/>
    </row>
    <row r="26" spans="2:38" ht="12.75">
      <c r="B26" s="63"/>
      <c r="C26" s="63"/>
      <c r="D26" s="63"/>
      <c r="E26" s="63"/>
      <c r="F26" s="63"/>
      <c r="G26" s="63"/>
      <c r="H26" s="63"/>
      <c r="I26" s="63"/>
      <c r="J26" s="63"/>
      <c r="K26" s="63"/>
      <c r="L26" s="63"/>
      <c r="M26" s="63"/>
      <c r="N26" s="63"/>
      <c r="O26" s="63"/>
      <c r="P26" s="63"/>
      <c r="Q26" s="63"/>
      <c r="S26" s="19"/>
      <c r="T26" s="19"/>
      <c r="U26" s="19"/>
      <c r="V26" s="19"/>
      <c r="W26" s="19"/>
      <c r="X26" s="19"/>
      <c r="Y26" s="19"/>
      <c r="Z26" s="19"/>
      <c r="AA26" s="19"/>
      <c r="AB26" s="19"/>
      <c r="AC26" s="35"/>
      <c r="AD26" s="7"/>
      <c r="AE26" s="7"/>
      <c r="AF26" s="7"/>
      <c r="AG26" s="7"/>
      <c r="AH26" s="7"/>
      <c r="AI26" s="7"/>
      <c r="AJ26" s="7"/>
      <c r="AK26" s="7"/>
      <c r="AL26" s="7"/>
    </row>
    <row r="27" spans="19:38" ht="12.75">
      <c r="S27" s="19"/>
      <c r="T27" s="20"/>
      <c r="U27" s="20"/>
      <c r="V27" s="20"/>
      <c r="W27" s="20"/>
      <c r="X27" s="20"/>
      <c r="Y27" s="20"/>
      <c r="Z27" s="20"/>
      <c r="AA27" s="20"/>
      <c r="AB27" s="20"/>
      <c r="AC27" s="21"/>
      <c r="AD27" s="22"/>
      <c r="AE27" s="22"/>
      <c r="AF27" s="22"/>
      <c r="AG27" s="22"/>
      <c r="AH27" s="22"/>
      <c r="AI27" s="22"/>
      <c r="AJ27" s="22"/>
      <c r="AK27" s="22"/>
      <c r="AL27" s="22"/>
    </row>
    <row r="28" spans="19:38" ht="12.75">
      <c r="S28" s="19"/>
      <c r="T28" s="20"/>
      <c r="U28" s="20"/>
      <c r="V28" s="20"/>
      <c r="W28" s="20"/>
      <c r="X28" s="20"/>
      <c r="Y28" s="20"/>
      <c r="Z28" s="20"/>
      <c r="AA28" s="20"/>
      <c r="AB28" s="20"/>
      <c r="AC28" s="21"/>
      <c r="AD28" s="22"/>
      <c r="AE28" s="22"/>
      <c r="AF28" s="22"/>
      <c r="AG28" s="22"/>
      <c r="AH28" s="22"/>
      <c r="AI28" s="22"/>
      <c r="AJ28" s="22"/>
      <c r="AK28" s="22"/>
      <c r="AL28" s="22"/>
    </row>
    <row r="29" spans="19:38" ht="12.75">
      <c r="S29" s="7"/>
      <c r="T29" s="20"/>
      <c r="U29" s="20"/>
      <c r="V29" s="20"/>
      <c r="W29" s="20"/>
      <c r="X29" s="20"/>
      <c r="Y29" s="20"/>
      <c r="Z29" s="20"/>
      <c r="AA29" s="20"/>
      <c r="AB29" s="20"/>
      <c r="AC29" s="21"/>
      <c r="AD29" s="22"/>
      <c r="AE29" s="22"/>
      <c r="AF29" s="22"/>
      <c r="AG29" s="22"/>
      <c r="AH29" s="22"/>
      <c r="AI29" s="22"/>
      <c r="AJ29" s="22"/>
      <c r="AK29" s="22"/>
      <c r="AL29" s="22"/>
    </row>
    <row r="30" spans="19:38" ht="12.75">
      <c r="S30" s="33"/>
      <c r="T30" s="20"/>
      <c r="U30" s="20"/>
      <c r="V30" s="20"/>
      <c r="W30" s="20"/>
      <c r="X30" s="20"/>
      <c r="Y30" s="20"/>
      <c r="Z30" s="20"/>
      <c r="AA30" s="20"/>
      <c r="AB30" s="20"/>
      <c r="AC30" s="21"/>
      <c r="AD30" s="22"/>
      <c r="AE30" s="22"/>
      <c r="AF30" s="22"/>
      <c r="AG30" s="22"/>
      <c r="AH30" s="22"/>
      <c r="AI30" s="22"/>
      <c r="AJ30" s="22"/>
      <c r="AK30" s="22"/>
      <c r="AL30" s="22"/>
    </row>
    <row r="31" spans="19:34" ht="12.75">
      <c r="S31" s="19"/>
      <c r="T31" s="7"/>
      <c r="U31" s="7"/>
      <c r="V31" s="7"/>
      <c r="W31" s="7"/>
      <c r="X31" s="7"/>
      <c r="Y31" s="7"/>
      <c r="Z31" s="7"/>
      <c r="AA31" s="7"/>
      <c r="AB31" s="7"/>
      <c r="AC31" s="7"/>
      <c r="AD31" s="7"/>
      <c r="AE31" s="7"/>
      <c r="AF31" s="7"/>
      <c r="AG31" s="7"/>
      <c r="AH31" s="7"/>
    </row>
    <row r="32" spans="20:34" ht="12.75">
      <c r="T32" s="36"/>
      <c r="U32" s="33"/>
      <c r="V32" s="35"/>
      <c r="W32" s="35"/>
      <c r="X32" s="35"/>
      <c r="Y32" s="35"/>
      <c r="Z32" s="35"/>
      <c r="AA32" s="35"/>
      <c r="AB32" s="35"/>
      <c r="AC32" s="53"/>
      <c r="AD32" s="53"/>
      <c r="AE32" s="53"/>
      <c r="AF32" s="53"/>
      <c r="AG32" s="53"/>
      <c r="AH32" s="53"/>
    </row>
    <row r="33" spans="19:38" ht="12.75">
      <c r="S33" s="19"/>
      <c r="T33" s="19"/>
      <c r="U33" s="19"/>
      <c r="V33" s="19"/>
      <c r="W33" s="19"/>
      <c r="X33" s="19"/>
      <c r="Y33" s="19"/>
      <c r="Z33" s="19"/>
      <c r="AA33" s="19"/>
      <c r="AB33" s="19"/>
      <c r="AC33" s="54"/>
      <c r="AD33" s="54"/>
      <c r="AE33" s="54"/>
      <c r="AF33" s="54"/>
      <c r="AG33" s="54"/>
      <c r="AH33" s="54"/>
      <c r="AI33" s="54"/>
      <c r="AJ33" s="54"/>
      <c r="AK33" s="54"/>
      <c r="AL33" s="54"/>
    </row>
    <row r="34" spans="19:38" ht="12.75">
      <c r="S34" s="19"/>
      <c r="T34" s="19"/>
      <c r="U34" s="19"/>
      <c r="V34" s="19"/>
      <c r="W34" s="19"/>
      <c r="X34" s="19"/>
      <c r="Y34" s="19"/>
      <c r="Z34" s="19"/>
      <c r="AA34" s="19"/>
      <c r="AB34" s="19"/>
      <c r="AC34" s="35"/>
      <c r="AD34" s="7"/>
      <c r="AE34" s="7"/>
      <c r="AF34" s="7"/>
      <c r="AG34" s="7"/>
      <c r="AH34" s="7"/>
      <c r="AI34" s="7"/>
      <c r="AJ34" s="7"/>
      <c r="AK34" s="7"/>
      <c r="AL34" s="7"/>
    </row>
    <row r="35" spans="19:38" ht="12.75">
      <c r="S35" s="19"/>
      <c r="T35" s="20"/>
      <c r="U35" s="20"/>
      <c r="V35" s="20"/>
      <c r="W35" s="20"/>
      <c r="X35" s="20"/>
      <c r="Y35" s="20"/>
      <c r="Z35" s="20"/>
      <c r="AA35" s="20"/>
      <c r="AB35" s="20"/>
      <c r="AC35" s="21"/>
      <c r="AD35" s="22"/>
      <c r="AE35" s="22"/>
      <c r="AF35" s="22"/>
      <c r="AG35" s="22"/>
      <c r="AH35" s="22"/>
      <c r="AI35" s="22"/>
      <c r="AJ35" s="22"/>
      <c r="AK35" s="22"/>
      <c r="AL35" s="22"/>
    </row>
    <row r="36" spans="19:38" ht="12.75">
      <c r="S36" s="19"/>
      <c r="T36" s="20"/>
      <c r="U36" s="20"/>
      <c r="V36" s="20"/>
      <c r="W36" s="20"/>
      <c r="X36" s="20"/>
      <c r="Y36" s="20"/>
      <c r="Z36" s="20"/>
      <c r="AA36" s="20"/>
      <c r="AB36" s="20"/>
      <c r="AC36" s="21"/>
      <c r="AD36" s="22"/>
      <c r="AE36" s="22"/>
      <c r="AF36" s="22"/>
      <c r="AG36" s="22"/>
      <c r="AH36" s="22"/>
      <c r="AI36" s="22"/>
      <c r="AJ36" s="22"/>
      <c r="AK36" s="22"/>
      <c r="AL36" s="22"/>
    </row>
    <row r="37" spans="19:38" ht="12.75">
      <c r="S37" s="7"/>
      <c r="T37" s="20"/>
      <c r="U37" s="20"/>
      <c r="V37" s="20"/>
      <c r="W37" s="20"/>
      <c r="X37" s="20"/>
      <c r="Y37" s="20"/>
      <c r="Z37" s="20"/>
      <c r="AA37" s="20"/>
      <c r="AB37" s="20"/>
      <c r="AC37" s="21"/>
      <c r="AD37" s="22"/>
      <c r="AE37" s="22"/>
      <c r="AF37" s="22"/>
      <c r="AG37" s="22"/>
      <c r="AH37" s="22"/>
      <c r="AI37" s="22"/>
      <c r="AJ37" s="22"/>
      <c r="AK37" s="22"/>
      <c r="AL37" s="22"/>
    </row>
    <row r="38" spans="19:38" ht="12.75">
      <c r="S38" s="33"/>
      <c r="T38" s="20"/>
      <c r="U38" s="20"/>
      <c r="V38" s="20"/>
      <c r="W38" s="20"/>
      <c r="X38" s="20"/>
      <c r="Y38" s="20"/>
      <c r="Z38" s="20"/>
      <c r="AA38" s="20"/>
      <c r="AB38" s="20"/>
      <c r="AC38" s="21"/>
      <c r="AD38" s="22"/>
      <c r="AE38" s="22"/>
      <c r="AF38" s="22"/>
      <c r="AG38" s="22"/>
      <c r="AH38" s="22"/>
      <c r="AI38" s="22"/>
      <c r="AJ38" s="22"/>
      <c r="AK38" s="22"/>
      <c r="AL38" s="22"/>
    </row>
    <row r="39" spans="19:34" ht="12.75">
      <c r="S39" s="19"/>
      <c r="T39" s="7"/>
      <c r="U39" s="7"/>
      <c r="V39" s="7"/>
      <c r="W39" s="7"/>
      <c r="X39" s="7"/>
      <c r="Y39" s="7"/>
      <c r="Z39" s="7"/>
      <c r="AA39" s="7"/>
      <c r="AB39" s="7"/>
      <c r="AC39" s="18"/>
      <c r="AD39" s="18"/>
      <c r="AE39" s="18"/>
      <c r="AF39" s="18"/>
      <c r="AG39" s="18"/>
      <c r="AH39" s="18"/>
    </row>
    <row r="40" spans="20:34" ht="12.75">
      <c r="T40" s="36"/>
      <c r="U40" s="33"/>
      <c r="V40" s="35"/>
      <c r="W40" s="35"/>
      <c r="X40" s="35"/>
      <c r="Y40" s="35"/>
      <c r="Z40" s="35"/>
      <c r="AA40" s="35"/>
      <c r="AB40" s="35"/>
      <c r="AC40" s="53"/>
      <c r="AD40" s="53"/>
      <c r="AE40" s="53"/>
      <c r="AF40" s="53"/>
      <c r="AG40" s="53"/>
      <c r="AH40" s="53"/>
    </row>
    <row r="41" spans="19:38" ht="12.75">
      <c r="S41" s="19"/>
      <c r="T41" s="19"/>
      <c r="U41" s="19"/>
      <c r="V41" s="19"/>
      <c r="W41" s="19"/>
      <c r="X41" s="19"/>
      <c r="Y41" s="19"/>
      <c r="Z41" s="19"/>
      <c r="AA41" s="19"/>
      <c r="AB41" s="19"/>
      <c r="AC41" s="54"/>
      <c r="AD41" s="54"/>
      <c r="AE41" s="54"/>
      <c r="AF41" s="54"/>
      <c r="AG41" s="54"/>
      <c r="AH41" s="54"/>
      <c r="AI41" s="54"/>
      <c r="AJ41" s="54"/>
      <c r="AK41" s="54"/>
      <c r="AL41" s="54"/>
    </row>
    <row r="42" spans="19:38" ht="12.75">
      <c r="S42" s="19"/>
      <c r="T42" s="20"/>
      <c r="U42" s="20"/>
      <c r="V42" s="19"/>
      <c r="W42" s="19"/>
      <c r="X42" s="19"/>
      <c r="Y42" s="19"/>
      <c r="Z42" s="19"/>
      <c r="AA42" s="19"/>
      <c r="AB42" s="19"/>
      <c r="AC42" s="35"/>
      <c r="AD42" s="7"/>
      <c r="AE42" s="7"/>
      <c r="AF42" s="7"/>
      <c r="AG42" s="7"/>
      <c r="AH42" s="7"/>
      <c r="AI42" s="7"/>
      <c r="AJ42" s="7"/>
      <c r="AK42" s="7"/>
      <c r="AL42" s="7"/>
    </row>
    <row r="43" spans="19:38" ht="12.75">
      <c r="S43" s="19"/>
      <c r="T43" s="20"/>
      <c r="U43" s="20"/>
      <c r="V43" s="20"/>
      <c r="W43" s="20"/>
      <c r="X43" s="20"/>
      <c r="Y43" s="20"/>
      <c r="Z43" s="20"/>
      <c r="AA43" s="20"/>
      <c r="AB43" s="20"/>
      <c r="AC43" s="21"/>
      <c r="AD43" s="22"/>
      <c r="AE43" s="22"/>
      <c r="AF43" s="22"/>
      <c r="AG43" s="22"/>
      <c r="AH43" s="22"/>
      <c r="AI43" s="22"/>
      <c r="AJ43" s="22"/>
      <c r="AK43" s="22"/>
      <c r="AL43" s="22"/>
    </row>
    <row r="44" spans="20:38" ht="12.75">
      <c r="T44" s="20"/>
      <c r="U44" s="20"/>
      <c r="V44" s="20"/>
      <c r="W44" s="20"/>
      <c r="X44" s="20"/>
      <c r="Y44" s="20"/>
      <c r="Z44" s="20"/>
      <c r="AA44" s="20"/>
      <c r="AB44" s="20"/>
      <c r="AC44" s="21"/>
      <c r="AD44" s="22"/>
      <c r="AE44" s="22"/>
      <c r="AF44" s="22"/>
      <c r="AG44" s="22"/>
      <c r="AH44" s="22"/>
      <c r="AI44" s="22"/>
      <c r="AJ44" s="22"/>
      <c r="AK44" s="22"/>
      <c r="AL44" s="22"/>
    </row>
    <row r="45" spans="20:38" ht="12.75">
      <c r="T45" s="20"/>
      <c r="U45" s="20"/>
      <c r="V45" s="20"/>
      <c r="W45" s="20"/>
      <c r="X45" s="20"/>
      <c r="Y45" s="20"/>
      <c r="Z45" s="20"/>
      <c r="AA45" s="20"/>
      <c r="AB45" s="20"/>
      <c r="AC45" s="21"/>
      <c r="AD45" s="22"/>
      <c r="AE45" s="22"/>
      <c r="AF45" s="22"/>
      <c r="AG45" s="22"/>
      <c r="AH45" s="22"/>
      <c r="AI45" s="22"/>
      <c r="AJ45" s="22"/>
      <c r="AK45" s="22"/>
      <c r="AL45" s="22"/>
    </row>
    <row r="46" spans="22:38" ht="12.75">
      <c r="V46" s="20"/>
      <c r="W46" s="20"/>
      <c r="X46" s="20"/>
      <c r="Y46" s="20"/>
      <c r="Z46" s="20"/>
      <c r="AA46" s="20"/>
      <c r="AB46" s="20"/>
      <c r="AC46" s="21"/>
      <c r="AD46" s="22"/>
      <c r="AE46" s="22"/>
      <c r="AF46" s="22"/>
      <c r="AG46" s="22"/>
      <c r="AH46" s="22"/>
      <c r="AI46" s="22"/>
      <c r="AJ46" s="22"/>
      <c r="AK46" s="22"/>
      <c r="AL46" s="22"/>
    </row>
  </sheetData>
  <sheetProtection/>
  <mergeCells count="17">
    <mergeCell ref="B6:Q6"/>
    <mergeCell ref="B7:Q7"/>
    <mergeCell ref="B21:Q26"/>
    <mergeCell ref="AC41:AL41"/>
    <mergeCell ref="AC25:AL25"/>
    <mergeCell ref="AC32:AH32"/>
    <mergeCell ref="B13:Q13"/>
    <mergeCell ref="B14:Q14"/>
    <mergeCell ref="B15:I15"/>
    <mergeCell ref="A1:R3"/>
    <mergeCell ref="J15:Q15"/>
    <mergeCell ref="AC13:AH13"/>
    <mergeCell ref="AC14:AL14"/>
    <mergeCell ref="AC33:AL33"/>
    <mergeCell ref="AC40:AH40"/>
    <mergeCell ref="B8:I8"/>
    <mergeCell ref="J8:Q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AP36"/>
  <sheetViews>
    <sheetView showGridLines="0" zoomScale="55" zoomScaleNormal="55" zoomScalePageLayoutView="0" workbookViewId="0" topLeftCell="A1">
      <selection activeCell="B87" sqref="B87"/>
    </sheetView>
  </sheetViews>
  <sheetFormatPr defaultColWidth="9.140625" defaultRowHeight="12.75"/>
  <cols>
    <col min="1" max="1" width="12.7109375" style="0" customWidth="1"/>
    <col min="2" max="2" width="13.421875" style="0" bestFit="1" customWidth="1"/>
    <col min="3" max="3" width="14.7109375" style="0" bestFit="1" customWidth="1"/>
    <col min="4" max="5" width="13.140625" style="0" bestFit="1" customWidth="1"/>
    <col min="6" max="6" width="12.8515625" style="0" customWidth="1"/>
    <col min="7" max="7" width="12.7109375" style="0" bestFit="1" customWidth="1"/>
    <col min="8" max="8" width="13.421875" style="0" bestFit="1" customWidth="1"/>
    <col min="9" max="9" width="14.7109375" style="0" bestFit="1" customWidth="1"/>
    <col min="10" max="11" width="13.140625" style="0" bestFit="1" customWidth="1"/>
    <col min="13" max="13" width="12.7109375" style="0" bestFit="1" customWidth="1"/>
    <col min="14" max="14" width="13.421875" style="0" bestFit="1" customWidth="1"/>
    <col min="15" max="15" width="14.7109375" style="0" bestFit="1" customWidth="1"/>
    <col min="16" max="17" width="13.140625" style="0" bestFit="1" customWidth="1"/>
    <col min="19" max="19" width="12.7109375" style="0" bestFit="1" customWidth="1"/>
    <col min="20" max="20" width="13.421875" style="0" bestFit="1" customWidth="1"/>
    <col min="21" max="21" width="14.7109375" style="0" bestFit="1" customWidth="1"/>
    <col min="22" max="23" width="13.140625" style="0" bestFit="1" customWidth="1"/>
    <col min="25" max="25" width="12.7109375" style="0" bestFit="1" customWidth="1"/>
    <col min="26" max="26" width="13.421875" style="0" bestFit="1" customWidth="1"/>
    <col min="27" max="27" width="14.7109375" style="0" bestFit="1" customWidth="1"/>
    <col min="28" max="29" width="13.140625" style="0" bestFit="1" customWidth="1"/>
    <col min="31" max="31" width="12.7109375" style="0" bestFit="1" customWidth="1"/>
    <col min="32" max="32" width="13.421875" style="0" bestFit="1" customWidth="1"/>
    <col min="33" max="33" width="14.7109375" style="0" bestFit="1" customWidth="1"/>
    <col min="34" max="35" width="13.140625" style="0" bestFit="1" customWidth="1"/>
    <col min="37" max="37" width="11.00390625" style="0" bestFit="1" customWidth="1"/>
    <col min="38" max="38" width="11.421875" style="0" customWidth="1"/>
    <col min="39" max="39" width="14.7109375" style="0" bestFit="1" customWidth="1"/>
    <col min="40" max="41" width="13.140625" style="0" bestFit="1" customWidth="1"/>
    <col min="44" max="45" width="6.140625" style="0" customWidth="1"/>
    <col min="46" max="46" width="12.421875" style="0" customWidth="1"/>
    <col min="47" max="47" width="13.421875" style="0" customWidth="1"/>
    <col min="48" max="48" width="13.421875" style="0" bestFit="1" customWidth="1"/>
    <col min="49" max="49" width="6.140625" style="0" customWidth="1"/>
    <col min="50" max="50" width="12.421875" style="0" bestFit="1" customWidth="1"/>
    <col min="51" max="51" width="13.421875" style="0" bestFit="1" customWidth="1"/>
    <col min="53" max="53" width="6.140625" style="0" customWidth="1"/>
    <col min="54" max="54" width="12.421875" style="0" bestFit="1" customWidth="1"/>
    <col min="55" max="55" width="13.421875" style="0" bestFit="1" customWidth="1"/>
  </cols>
  <sheetData>
    <row r="1" spans="1:8" ht="15.75" customHeight="1">
      <c r="A1" s="136" t="s">
        <v>7</v>
      </c>
      <c r="B1" s="136" t="s">
        <v>12</v>
      </c>
      <c r="C1" s="137" t="s">
        <v>43</v>
      </c>
      <c r="D1" s="138"/>
      <c r="E1" s="137" t="s">
        <v>44</v>
      </c>
      <c r="F1" s="138"/>
      <c r="G1" s="128"/>
      <c r="H1" s="135"/>
    </row>
    <row r="2" spans="1:8" ht="12" customHeight="1">
      <c r="A2" s="141" t="str">
        <f>'Test Conditions'!D7</f>
        <v>7882M</v>
      </c>
      <c r="B2" s="142" t="str">
        <f>'Test Conditions'!E7</f>
        <v>240/600R15</v>
      </c>
      <c r="C2" s="143" t="str">
        <f>'Test Conditions'!C7</f>
        <v>Indy Lights Wet Front</v>
      </c>
      <c r="D2" s="144"/>
      <c r="E2" s="139">
        <v>298.5</v>
      </c>
      <c r="F2" s="140" t="s">
        <v>14</v>
      </c>
      <c r="G2" s="74"/>
      <c r="H2" s="74"/>
    </row>
    <row r="3" spans="1:3" s="74" customFormat="1" ht="15.75" customHeight="1">
      <c r="A3" s="107"/>
      <c r="B3" s="108"/>
      <c r="C3" s="81"/>
    </row>
    <row r="4" spans="1:5" ht="12.75">
      <c r="A4" s="74"/>
      <c r="B4" s="74"/>
      <c r="C4" s="74"/>
      <c r="D4" s="74"/>
      <c r="E4" s="74"/>
    </row>
    <row r="5" spans="1:42" ht="12.75">
      <c r="A5" s="110"/>
      <c r="B5" s="110"/>
      <c r="C5" s="110"/>
      <c r="D5" s="110"/>
      <c r="E5" s="110"/>
      <c r="F5" s="3"/>
      <c r="G5" s="111"/>
      <c r="H5" s="111"/>
      <c r="I5" s="111"/>
      <c r="J5" s="111"/>
      <c r="K5" s="111"/>
      <c r="L5" s="3"/>
      <c r="M5" s="111"/>
      <c r="N5" s="111"/>
      <c r="O5" s="111"/>
      <c r="P5" s="111"/>
      <c r="Q5" s="111"/>
      <c r="R5" s="3"/>
      <c r="S5" s="111"/>
      <c r="T5" s="111"/>
      <c r="U5" s="111"/>
      <c r="V5" s="111"/>
      <c r="W5" s="111"/>
      <c r="X5" s="3"/>
      <c r="Y5" s="111"/>
      <c r="Z5" s="111"/>
      <c r="AA5" s="111"/>
      <c r="AB5" s="111"/>
      <c r="AC5" s="111"/>
      <c r="AD5" s="3"/>
      <c r="AE5" s="111"/>
      <c r="AF5" s="111"/>
      <c r="AG5" s="111"/>
      <c r="AH5" s="111"/>
      <c r="AI5" s="111"/>
      <c r="AJ5" s="3"/>
      <c r="AK5" s="111"/>
      <c r="AL5" s="111"/>
      <c r="AM5" s="111"/>
      <c r="AN5" s="111"/>
      <c r="AO5" s="111"/>
      <c r="AP5" s="3"/>
    </row>
    <row r="6" spans="1:42" ht="15">
      <c r="A6" s="116" t="s">
        <v>1</v>
      </c>
      <c r="B6" s="127" t="s">
        <v>27</v>
      </c>
      <c r="C6" s="112"/>
      <c r="D6" s="116" t="s">
        <v>0</v>
      </c>
      <c r="E6" s="126" t="s">
        <v>38</v>
      </c>
      <c r="F6" s="3"/>
      <c r="G6" s="116" t="s">
        <v>1</v>
      </c>
      <c r="H6" s="127" t="s">
        <v>27</v>
      </c>
      <c r="I6" s="112"/>
      <c r="J6" s="116" t="s">
        <v>0</v>
      </c>
      <c r="K6" s="145" t="s">
        <v>45</v>
      </c>
      <c r="L6" s="3"/>
      <c r="M6" s="116" t="s">
        <v>1</v>
      </c>
      <c r="N6" s="127" t="s">
        <v>27</v>
      </c>
      <c r="O6" s="112"/>
      <c r="P6" s="116" t="s">
        <v>0</v>
      </c>
      <c r="Q6" s="146" t="s">
        <v>37</v>
      </c>
      <c r="R6" s="3"/>
      <c r="S6" s="116" t="s">
        <v>1</v>
      </c>
      <c r="T6" s="127" t="s">
        <v>27</v>
      </c>
      <c r="U6" s="112"/>
      <c r="V6" s="116" t="s">
        <v>0</v>
      </c>
      <c r="W6" s="146" t="s">
        <v>32</v>
      </c>
      <c r="X6" s="3"/>
      <c r="Y6" s="116" t="s">
        <v>1</v>
      </c>
      <c r="Z6" s="127" t="s">
        <v>27</v>
      </c>
      <c r="AA6" s="112"/>
      <c r="AB6" s="116" t="s">
        <v>0</v>
      </c>
      <c r="AC6" s="145" t="s">
        <v>46</v>
      </c>
      <c r="AD6" s="75"/>
      <c r="AE6" s="116" t="s">
        <v>1</v>
      </c>
      <c r="AF6" s="127" t="s">
        <v>27</v>
      </c>
      <c r="AG6" s="112"/>
      <c r="AH6" s="116" t="s">
        <v>0</v>
      </c>
      <c r="AI6" s="145" t="s">
        <v>47</v>
      </c>
      <c r="AJ6" s="75"/>
      <c r="AK6" s="116" t="s">
        <v>1</v>
      </c>
      <c r="AL6" s="127" t="s">
        <v>27</v>
      </c>
      <c r="AM6" s="112"/>
      <c r="AN6" s="116" t="s">
        <v>0</v>
      </c>
      <c r="AO6" s="145" t="s">
        <v>48</v>
      </c>
      <c r="AP6" s="75"/>
    </row>
    <row r="7" spans="1:42" ht="15">
      <c r="A7" s="116" t="s">
        <v>2</v>
      </c>
      <c r="B7" s="113" t="s">
        <v>3</v>
      </c>
      <c r="C7" s="116" t="s">
        <v>4</v>
      </c>
      <c r="D7" s="109" t="s">
        <v>39</v>
      </c>
      <c r="E7" s="109"/>
      <c r="F7" s="3"/>
      <c r="G7" s="116" t="s">
        <v>2</v>
      </c>
      <c r="H7" s="113" t="s">
        <v>3</v>
      </c>
      <c r="I7" s="116" t="s">
        <v>4</v>
      </c>
      <c r="J7" s="109" t="s">
        <v>39</v>
      </c>
      <c r="K7" s="109"/>
      <c r="L7" s="3"/>
      <c r="M7" s="116" t="s">
        <v>2</v>
      </c>
      <c r="N7" s="113" t="s">
        <v>3</v>
      </c>
      <c r="O7" s="116" t="s">
        <v>4</v>
      </c>
      <c r="P7" s="109" t="s">
        <v>39</v>
      </c>
      <c r="Q7" s="109"/>
      <c r="R7" s="3"/>
      <c r="S7" s="116" t="s">
        <v>2</v>
      </c>
      <c r="T7" s="113" t="s">
        <v>3</v>
      </c>
      <c r="U7" s="116" t="s">
        <v>4</v>
      </c>
      <c r="V7" s="109" t="s">
        <v>39</v>
      </c>
      <c r="W7" s="109"/>
      <c r="X7" s="3"/>
      <c r="Y7" s="116" t="s">
        <v>2</v>
      </c>
      <c r="Z7" s="113" t="s">
        <v>3</v>
      </c>
      <c r="AA7" s="116" t="s">
        <v>4</v>
      </c>
      <c r="AB7" s="109" t="s">
        <v>39</v>
      </c>
      <c r="AC7" s="109"/>
      <c r="AD7" s="75"/>
      <c r="AE7" s="116" t="s">
        <v>2</v>
      </c>
      <c r="AF7" s="113" t="s">
        <v>3</v>
      </c>
      <c r="AG7" s="116" t="s">
        <v>4</v>
      </c>
      <c r="AH7" s="109" t="s">
        <v>39</v>
      </c>
      <c r="AI7" s="109"/>
      <c r="AJ7" s="75"/>
      <c r="AK7" s="116" t="s">
        <v>2</v>
      </c>
      <c r="AL7" s="113" t="s">
        <v>3</v>
      </c>
      <c r="AM7" s="116" t="s">
        <v>4</v>
      </c>
      <c r="AN7" s="109" t="s">
        <v>39</v>
      </c>
      <c r="AO7" s="109"/>
      <c r="AP7" s="75"/>
    </row>
    <row r="8" spans="1:42" ht="17.25">
      <c r="A8" s="115" t="s">
        <v>40</v>
      </c>
      <c r="B8" s="114" t="s">
        <v>14</v>
      </c>
      <c r="C8" s="115" t="s">
        <v>14</v>
      </c>
      <c r="D8" s="115" t="s">
        <v>41</v>
      </c>
      <c r="E8" s="115" t="s">
        <v>42</v>
      </c>
      <c r="F8" s="3"/>
      <c r="G8" s="115" t="s">
        <v>40</v>
      </c>
      <c r="H8" s="114" t="s">
        <v>14</v>
      </c>
      <c r="I8" s="115" t="s">
        <v>14</v>
      </c>
      <c r="J8" s="115" t="s">
        <v>41</v>
      </c>
      <c r="K8" s="115" t="s">
        <v>42</v>
      </c>
      <c r="L8" s="3"/>
      <c r="M8" s="115" t="s">
        <v>40</v>
      </c>
      <c r="N8" s="114" t="s">
        <v>14</v>
      </c>
      <c r="O8" s="115" t="s">
        <v>14</v>
      </c>
      <c r="P8" s="115" t="s">
        <v>41</v>
      </c>
      <c r="Q8" s="115" t="s">
        <v>42</v>
      </c>
      <c r="R8" s="3"/>
      <c r="S8" s="115" t="s">
        <v>40</v>
      </c>
      <c r="T8" s="114" t="s">
        <v>14</v>
      </c>
      <c r="U8" s="115" t="s">
        <v>14</v>
      </c>
      <c r="V8" s="115" t="s">
        <v>41</v>
      </c>
      <c r="W8" s="115" t="s">
        <v>42</v>
      </c>
      <c r="X8" s="3"/>
      <c r="Y8" s="115" t="s">
        <v>40</v>
      </c>
      <c r="Z8" s="114" t="s">
        <v>14</v>
      </c>
      <c r="AA8" s="115" t="s">
        <v>14</v>
      </c>
      <c r="AB8" s="115" t="s">
        <v>41</v>
      </c>
      <c r="AC8" s="115" t="s">
        <v>42</v>
      </c>
      <c r="AD8" s="75"/>
      <c r="AE8" s="115" t="s">
        <v>40</v>
      </c>
      <c r="AF8" s="114" t="s">
        <v>14</v>
      </c>
      <c r="AG8" s="115" t="s">
        <v>14</v>
      </c>
      <c r="AH8" s="115" t="s">
        <v>41</v>
      </c>
      <c r="AI8" s="115" t="s">
        <v>42</v>
      </c>
      <c r="AJ8" s="75"/>
      <c r="AK8" s="115" t="s">
        <v>40</v>
      </c>
      <c r="AL8" s="114" t="s">
        <v>14</v>
      </c>
      <c r="AM8" s="115" t="s">
        <v>14</v>
      </c>
      <c r="AN8" s="115" t="s">
        <v>41</v>
      </c>
      <c r="AO8" s="115" t="s">
        <v>42</v>
      </c>
      <c r="AP8" s="75"/>
    </row>
    <row r="9" spans="1:42" ht="12.75">
      <c r="A9" s="120">
        <v>-2</v>
      </c>
      <c r="B9" s="147">
        <v>298</v>
      </c>
      <c r="C9" s="121">
        <v>0</v>
      </c>
      <c r="D9" s="122">
        <v>0</v>
      </c>
      <c r="E9" s="122">
        <v>0</v>
      </c>
      <c r="F9" s="3"/>
      <c r="G9" s="120">
        <v>0</v>
      </c>
      <c r="H9" s="147">
        <v>297.2023</v>
      </c>
      <c r="I9" s="121">
        <v>0</v>
      </c>
      <c r="J9" s="122">
        <v>0</v>
      </c>
      <c r="K9" s="122">
        <v>0</v>
      </c>
      <c r="L9" s="3"/>
      <c r="M9" s="120">
        <v>1</v>
      </c>
      <c r="N9" s="147">
        <v>297.4105</v>
      </c>
      <c r="O9" s="121">
        <v>0</v>
      </c>
      <c r="P9" s="122">
        <v>0</v>
      </c>
      <c r="Q9" s="122">
        <v>0</v>
      </c>
      <c r="R9" s="3"/>
      <c r="S9" s="120">
        <v>1</v>
      </c>
      <c r="T9" s="147">
        <v>296.9508</v>
      </c>
      <c r="U9" s="121">
        <v>0</v>
      </c>
      <c r="V9" s="122">
        <v>0</v>
      </c>
      <c r="W9" s="122">
        <v>0</v>
      </c>
      <c r="X9" s="3"/>
      <c r="Y9" s="120">
        <v>2</v>
      </c>
      <c r="Z9" s="147">
        <v>297.1266</v>
      </c>
      <c r="AA9" s="121">
        <v>0</v>
      </c>
      <c r="AB9" s="122">
        <v>0</v>
      </c>
      <c r="AC9" s="122">
        <v>0</v>
      </c>
      <c r="AD9" s="75"/>
      <c r="AE9" s="120">
        <v>3</v>
      </c>
      <c r="AF9" s="147">
        <v>297.3213</v>
      </c>
      <c r="AG9" s="121">
        <v>0</v>
      </c>
      <c r="AH9" s="122">
        <v>0</v>
      </c>
      <c r="AI9" s="122">
        <v>0</v>
      </c>
      <c r="AJ9" s="75"/>
      <c r="AK9" s="120">
        <v>3</v>
      </c>
      <c r="AL9" s="147">
        <v>297.4727</v>
      </c>
      <c r="AM9" s="121">
        <v>0</v>
      </c>
      <c r="AN9" s="122">
        <v>0</v>
      </c>
      <c r="AO9" s="122">
        <v>0</v>
      </c>
      <c r="AP9" s="75"/>
    </row>
    <row r="10" spans="1:42" ht="12.75">
      <c r="A10" s="117">
        <v>34</v>
      </c>
      <c r="B10" s="148">
        <v>296.9373</v>
      </c>
      <c r="C10" s="118">
        <f>B$9-B10</f>
        <v>1.0627000000000066</v>
      </c>
      <c r="D10" s="119">
        <f>E10*55.9</f>
        <v>1788.4633480756452</v>
      </c>
      <c r="E10" s="119">
        <f>A10/C10</f>
        <v>31.993977604215477</v>
      </c>
      <c r="F10" s="3"/>
      <c r="G10" s="117">
        <v>34</v>
      </c>
      <c r="H10" s="148">
        <v>296.0558</v>
      </c>
      <c r="I10" s="118">
        <f>H$9-H10</f>
        <v>1.1465000000000032</v>
      </c>
      <c r="J10" s="119">
        <f>K10*55.9</f>
        <v>1657.7409507195766</v>
      </c>
      <c r="K10" s="119">
        <f>G10/I10</f>
        <v>29.655473179241085</v>
      </c>
      <c r="L10" s="3"/>
      <c r="M10" s="117">
        <v>34</v>
      </c>
      <c r="N10" s="148">
        <v>295.8638</v>
      </c>
      <c r="O10" s="118">
        <f>N$9-N10</f>
        <v>1.546699999999987</v>
      </c>
      <c r="P10" s="119">
        <f>Q10*55.9</f>
        <v>1228.8097239283738</v>
      </c>
      <c r="Q10" s="119">
        <f>M10/O10</f>
        <v>21.982284864550518</v>
      </c>
      <c r="R10" s="3"/>
      <c r="S10" s="117">
        <v>34</v>
      </c>
      <c r="T10" s="148">
        <v>295.7529</v>
      </c>
      <c r="U10" s="118">
        <f>T$9-T10</f>
        <v>1.1979000000000042</v>
      </c>
      <c r="V10" s="119">
        <f>W10*55.9</f>
        <v>1586.6099006594818</v>
      </c>
      <c r="W10" s="119">
        <f>S10/U10</f>
        <v>28.38300358961506</v>
      </c>
      <c r="X10" s="3"/>
      <c r="Y10" s="117">
        <v>34</v>
      </c>
      <c r="Z10" s="148">
        <v>295.8881</v>
      </c>
      <c r="AA10" s="118">
        <f>Z$9-Z10</f>
        <v>1.2384999999999877</v>
      </c>
      <c r="AB10" s="119">
        <f>AC10*55.9</f>
        <v>1534.5983044004997</v>
      </c>
      <c r="AC10" s="119">
        <f>Y10/AA10</f>
        <v>27.452563584982105</v>
      </c>
      <c r="AD10" s="75"/>
      <c r="AE10" s="117">
        <v>34</v>
      </c>
      <c r="AF10" s="148">
        <v>296.0152</v>
      </c>
      <c r="AG10" s="118">
        <f>AF$9-AF10</f>
        <v>1.306100000000015</v>
      </c>
      <c r="AH10" s="119">
        <f>AI10*55.9</f>
        <v>1455.17188576677</v>
      </c>
      <c r="AI10" s="119">
        <f>AE10/AG10</f>
        <v>26.031697419799105</v>
      </c>
      <c r="AJ10" s="75"/>
      <c r="AK10" s="117">
        <v>34</v>
      </c>
      <c r="AL10" s="148">
        <v>296.2964</v>
      </c>
      <c r="AM10" s="118">
        <f>AL$9-AL10</f>
        <v>1.1762999999999693</v>
      </c>
      <c r="AN10" s="119">
        <f>AO10*55.9</f>
        <v>1615.7442829210656</v>
      </c>
      <c r="AO10" s="119">
        <f>AK10/AM10</f>
        <v>28.904191107711373</v>
      </c>
      <c r="AP10" s="75"/>
    </row>
    <row r="11" spans="1:42" ht="12.75">
      <c r="A11" s="117">
        <v>59</v>
      </c>
      <c r="B11" s="148">
        <v>295.9476</v>
      </c>
      <c r="C11" s="118">
        <f aca="true" t="shared" si="0" ref="C11:C33">B$9-B11</f>
        <v>2.0523999999999774</v>
      </c>
      <c r="D11" s="119">
        <f aca="true" t="shared" si="1" ref="D11:D33">E11*55.9</f>
        <v>1606.9479633599865</v>
      </c>
      <c r="E11" s="119">
        <f aca="true" t="shared" si="2" ref="E11:E33">A11/C11</f>
        <v>28.746832976028383</v>
      </c>
      <c r="F11" s="3"/>
      <c r="G11" s="117">
        <v>59</v>
      </c>
      <c r="H11" s="148">
        <v>295.177</v>
      </c>
      <c r="I11" s="118">
        <f aca="true" t="shared" si="3" ref="I11:I33">H$9-H11</f>
        <v>2.025299999999959</v>
      </c>
      <c r="J11" s="119">
        <f aca="true" t="shared" si="4" ref="J11:J33">K11*55.9</f>
        <v>1628.4501061571457</v>
      </c>
      <c r="K11" s="119">
        <f aca="true" t="shared" si="5" ref="K11:K33">G11/I11</f>
        <v>29.131486693329975</v>
      </c>
      <c r="L11" s="3"/>
      <c r="M11" s="117">
        <v>60</v>
      </c>
      <c r="N11" s="148">
        <v>294.9092</v>
      </c>
      <c r="O11" s="118">
        <f aca="true" t="shared" si="6" ref="O11:O25">N$9-N11</f>
        <v>2.5013000000000147</v>
      </c>
      <c r="P11" s="119">
        <f aca="true" t="shared" si="7" ref="P11:P25">Q11*55.9</f>
        <v>1340.9027305800905</v>
      </c>
      <c r="Q11" s="119">
        <f aca="true" t="shared" si="8" ref="Q11:Q25">M11/O11</f>
        <v>23.987526486227022</v>
      </c>
      <c r="R11" s="3"/>
      <c r="S11" s="117">
        <v>60</v>
      </c>
      <c r="T11" s="148">
        <v>294.8038</v>
      </c>
      <c r="U11" s="118">
        <f aca="true" t="shared" si="9" ref="U11:U25">T$9-T11</f>
        <v>2.1469999999999914</v>
      </c>
      <c r="V11" s="119">
        <f aca="true" t="shared" si="10" ref="V11:V25">W11*55.9</f>
        <v>1562.179785747561</v>
      </c>
      <c r="W11" s="119">
        <f aca="true" t="shared" si="11" ref="W11:W25">S11/U11</f>
        <v>27.94597112249662</v>
      </c>
      <c r="X11" s="3"/>
      <c r="Y11" s="117">
        <v>59</v>
      </c>
      <c r="Z11" s="148">
        <v>294.9147</v>
      </c>
      <c r="AA11" s="118">
        <f aca="true" t="shared" si="12" ref="AA11:AA25">Z$9-Z11</f>
        <v>2.211900000000014</v>
      </c>
      <c r="AB11" s="119">
        <f aca="true" t="shared" si="13" ref="AB11:AB25">AC11*55.9</f>
        <v>1491.0710249107005</v>
      </c>
      <c r="AC11" s="119">
        <f aca="true" t="shared" si="14" ref="AC11:AC25">Y11/AA11</f>
        <v>26.67390026673883</v>
      </c>
      <c r="AD11" s="3"/>
      <c r="AE11" s="117">
        <v>60</v>
      </c>
      <c r="AF11" s="148">
        <v>295.0282</v>
      </c>
      <c r="AG11" s="118">
        <f aca="true" t="shared" si="15" ref="AG11:AG25">AF$9-AF11</f>
        <v>2.2930999999999813</v>
      </c>
      <c r="AH11" s="119">
        <f aca="true" t="shared" si="16" ref="AH11:AH25">AI11*55.9</f>
        <v>1462.648816013269</v>
      </c>
      <c r="AI11" s="119">
        <f aca="true" t="shared" si="17" ref="AI11:AI25">AE11/AG11</f>
        <v>26.165452880380485</v>
      </c>
      <c r="AJ11" s="3"/>
      <c r="AK11" s="117">
        <v>59</v>
      </c>
      <c r="AL11" s="148">
        <v>295.2905</v>
      </c>
      <c r="AM11" s="118">
        <f aca="true" t="shared" si="18" ref="AM11:AM25">AL$9-AL11</f>
        <v>2.182199999999966</v>
      </c>
      <c r="AN11" s="119">
        <f aca="true" t="shared" si="19" ref="AN11:AN25">AO11*55.9</f>
        <v>1511.3646778480668</v>
      </c>
      <c r="AO11" s="119">
        <f aca="true" t="shared" si="20" ref="AO11:AO25">AK11/AM11</f>
        <v>27.03693520300656</v>
      </c>
      <c r="AP11" s="3"/>
    </row>
    <row r="12" spans="1:42" ht="12.75">
      <c r="A12" s="117">
        <v>87</v>
      </c>
      <c r="B12" s="148">
        <v>294.6821</v>
      </c>
      <c r="C12" s="118">
        <f t="shared" si="0"/>
        <v>3.3179000000000087</v>
      </c>
      <c r="D12" s="119">
        <f t="shared" si="1"/>
        <v>1465.7765454052224</v>
      </c>
      <c r="E12" s="119">
        <f t="shared" si="2"/>
        <v>26.22140510563904</v>
      </c>
      <c r="F12" s="3"/>
      <c r="G12" s="117">
        <v>88</v>
      </c>
      <c r="H12" s="148">
        <v>294.0331</v>
      </c>
      <c r="I12" s="118">
        <f t="shared" si="3"/>
        <v>3.1691999999999894</v>
      </c>
      <c r="J12" s="119">
        <f t="shared" si="4"/>
        <v>1552.189827085705</v>
      </c>
      <c r="K12" s="119">
        <f t="shared" si="5"/>
        <v>27.767259876309573</v>
      </c>
      <c r="L12" s="3"/>
      <c r="M12" s="117">
        <v>88</v>
      </c>
      <c r="N12" s="148">
        <v>293.733</v>
      </c>
      <c r="O12" s="118">
        <f t="shared" si="6"/>
        <v>3.677500000000009</v>
      </c>
      <c r="P12" s="119">
        <f t="shared" si="7"/>
        <v>1337.6478585995887</v>
      </c>
      <c r="Q12" s="119">
        <f t="shared" si="8"/>
        <v>23.929299796057045</v>
      </c>
      <c r="R12" s="3"/>
      <c r="S12" s="117">
        <v>88</v>
      </c>
      <c r="T12" s="148">
        <v>293.7194</v>
      </c>
      <c r="U12" s="118">
        <f t="shared" si="9"/>
        <v>3.231400000000008</v>
      </c>
      <c r="V12" s="119">
        <f t="shared" si="10"/>
        <v>1522.3123104536696</v>
      </c>
      <c r="W12" s="119">
        <f t="shared" si="11"/>
        <v>27.23277836231967</v>
      </c>
      <c r="X12" s="3"/>
      <c r="Y12" s="117">
        <v>88</v>
      </c>
      <c r="Z12" s="148">
        <v>293.7005</v>
      </c>
      <c r="AA12" s="118">
        <f t="shared" si="12"/>
        <v>3.4261000000000195</v>
      </c>
      <c r="AB12" s="119">
        <f t="shared" si="13"/>
        <v>1435.8016403490767</v>
      </c>
      <c r="AC12" s="119">
        <f t="shared" si="14"/>
        <v>25.685181401593503</v>
      </c>
      <c r="AD12" s="3"/>
      <c r="AE12" s="117">
        <v>88</v>
      </c>
      <c r="AF12" s="148">
        <v>294.0872</v>
      </c>
      <c r="AG12" s="118">
        <f t="shared" si="15"/>
        <v>3.234100000000012</v>
      </c>
      <c r="AH12" s="119">
        <f t="shared" si="16"/>
        <v>1521.0414025540279</v>
      </c>
      <c r="AI12" s="119">
        <f t="shared" si="17"/>
        <v>27.210042979499605</v>
      </c>
      <c r="AJ12" s="3"/>
      <c r="AK12" s="117">
        <v>89</v>
      </c>
      <c r="AL12" s="148">
        <v>294.0602</v>
      </c>
      <c r="AM12" s="118">
        <f t="shared" si="18"/>
        <v>3.412499999999966</v>
      </c>
      <c r="AN12" s="119">
        <f t="shared" si="19"/>
        <v>1457.9047619047763</v>
      </c>
      <c r="AO12" s="119">
        <f t="shared" si="20"/>
        <v>26.08058608058634</v>
      </c>
      <c r="AP12" s="3"/>
    </row>
    <row r="13" spans="1:42" ht="12.75">
      <c r="A13" s="117">
        <v>117</v>
      </c>
      <c r="B13" s="148">
        <v>293.3923</v>
      </c>
      <c r="C13" s="118">
        <f t="shared" si="0"/>
        <v>4.6077000000000226</v>
      </c>
      <c r="D13" s="119">
        <f t="shared" si="1"/>
        <v>1419.4283481997456</v>
      </c>
      <c r="E13" s="119">
        <f t="shared" si="2"/>
        <v>25.39227814310815</v>
      </c>
      <c r="F13" s="3"/>
      <c r="G13" s="117">
        <v>117</v>
      </c>
      <c r="H13" s="148">
        <v>292.7297</v>
      </c>
      <c r="I13" s="118">
        <f t="shared" si="3"/>
        <v>4.4726</v>
      </c>
      <c r="J13" s="119">
        <f t="shared" si="4"/>
        <v>1462.3038053928365</v>
      </c>
      <c r="K13" s="119">
        <f t="shared" si="5"/>
        <v>26.159280955149132</v>
      </c>
      <c r="L13" s="3"/>
      <c r="M13" s="117">
        <v>118</v>
      </c>
      <c r="N13" s="148">
        <v>292.5621</v>
      </c>
      <c r="O13" s="118">
        <f t="shared" si="6"/>
        <v>4.8484000000000265</v>
      </c>
      <c r="P13" s="119">
        <f t="shared" si="7"/>
        <v>1360.4900585760176</v>
      </c>
      <c r="Q13" s="119">
        <f t="shared" si="8"/>
        <v>24.33792591370336</v>
      </c>
      <c r="R13" s="3"/>
      <c r="S13" s="117">
        <v>117</v>
      </c>
      <c r="T13" s="148">
        <v>292.3647</v>
      </c>
      <c r="U13" s="118">
        <f t="shared" si="9"/>
        <v>4.586099999999988</v>
      </c>
      <c r="V13" s="119">
        <f t="shared" si="10"/>
        <v>1426.1136913717576</v>
      </c>
      <c r="W13" s="119">
        <f t="shared" si="11"/>
        <v>25.511872833126255</v>
      </c>
      <c r="X13" s="3"/>
      <c r="Y13" s="117">
        <v>118</v>
      </c>
      <c r="Z13" s="148">
        <v>292.5026</v>
      </c>
      <c r="AA13" s="118">
        <f t="shared" si="12"/>
        <v>4.624000000000024</v>
      </c>
      <c r="AB13" s="119">
        <f t="shared" si="13"/>
        <v>1426.5138408304424</v>
      </c>
      <c r="AC13" s="119">
        <f t="shared" si="14"/>
        <v>25.519031141868382</v>
      </c>
      <c r="AD13" s="3"/>
      <c r="AE13" s="117">
        <v>117</v>
      </c>
      <c r="AF13" s="148">
        <v>292.6946</v>
      </c>
      <c r="AG13" s="118">
        <f t="shared" si="15"/>
        <v>4.626700000000028</v>
      </c>
      <c r="AH13" s="119">
        <f t="shared" si="16"/>
        <v>1413.599325653265</v>
      </c>
      <c r="AI13" s="119">
        <f t="shared" si="17"/>
        <v>25.28800224782227</v>
      </c>
      <c r="AJ13" s="3"/>
      <c r="AK13" s="117">
        <v>118</v>
      </c>
      <c r="AL13" s="148">
        <v>292.7027</v>
      </c>
      <c r="AM13" s="118">
        <f t="shared" si="18"/>
        <v>4.769999999999982</v>
      </c>
      <c r="AN13" s="119">
        <f t="shared" si="19"/>
        <v>1382.8511530398375</v>
      </c>
      <c r="AO13" s="119">
        <f t="shared" si="20"/>
        <v>24.73794549266257</v>
      </c>
      <c r="AP13" s="3"/>
    </row>
    <row r="14" spans="1:42" ht="12.75">
      <c r="A14" s="117">
        <v>149</v>
      </c>
      <c r="B14" s="148">
        <v>292.3403</v>
      </c>
      <c r="C14" s="118">
        <f t="shared" si="0"/>
        <v>5.659699999999987</v>
      </c>
      <c r="D14" s="119">
        <f t="shared" si="1"/>
        <v>1471.6504408360902</v>
      </c>
      <c r="E14" s="119">
        <f t="shared" si="2"/>
        <v>26.326483735887123</v>
      </c>
      <c r="F14" s="3"/>
      <c r="G14" s="117">
        <v>148</v>
      </c>
      <c r="H14" s="148">
        <v>291.7806</v>
      </c>
      <c r="I14" s="118">
        <f t="shared" si="3"/>
        <v>5.421699999999987</v>
      </c>
      <c r="J14" s="119">
        <f t="shared" si="4"/>
        <v>1525.9420476972202</v>
      </c>
      <c r="K14" s="119">
        <f t="shared" si="5"/>
        <v>27.29771105003972</v>
      </c>
      <c r="L14" s="3"/>
      <c r="M14" s="117">
        <v>148</v>
      </c>
      <c r="N14" s="148">
        <v>291.2046</v>
      </c>
      <c r="O14" s="118">
        <f t="shared" si="6"/>
        <v>6.2058999999999855</v>
      </c>
      <c r="P14" s="119">
        <f t="shared" si="7"/>
        <v>1333.118484023271</v>
      </c>
      <c r="Q14" s="119">
        <f t="shared" si="8"/>
        <v>23.848273417232043</v>
      </c>
      <c r="R14" s="3"/>
      <c r="S14" s="117">
        <v>149</v>
      </c>
      <c r="T14" s="148">
        <v>291.4723</v>
      </c>
      <c r="U14" s="118">
        <f t="shared" si="9"/>
        <v>5.478499999999997</v>
      </c>
      <c r="V14" s="119">
        <f t="shared" si="10"/>
        <v>1520.3249064524969</v>
      </c>
      <c r="W14" s="119">
        <f t="shared" si="11"/>
        <v>27.197225517933756</v>
      </c>
      <c r="X14" s="3"/>
      <c r="Y14" s="117">
        <v>148</v>
      </c>
      <c r="Z14" s="148">
        <v>291.256</v>
      </c>
      <c r="AA14" s="118">
        <f t="shared" si="12"/>
        <v>5.8706000000000245</v>
      </c>
      <c r="AB14" s="119">
        <f t="shared" si="13"/>
        <v>1409.259700882357</v>
      </c>
      <c r="AC14" s="119">
        <f t="shared" si="14"/>
        <v>25.210370319899052</v>
      </c>
      <c r="AD14" s="3"/>
      <c r="AE14" s="117">
        <v>148</v>
      </c>
      <c r="AF14" s="148">
        <v>291.2533</v>
      </c>
      <c r="AG14" s="118">
        <f t="shared" si="15"/>
        <v>6.067999999999984</v>
      </c>
      <c r="AH14" s="119">
        <f t="shared" si="16"/>
        <v>1363.414634146345</v>
      </c>
      <c r="AI14" s="119">
        <f t="shared" si="17"/>
        <v>24.39024390243909</v>
      </c>
      <c r="AJ14" s="3"/>
      <c r="AK14" s="117">
        <v>149</v>
      </c>
      <c r="AL14" s="148">
        <v>291.5372</v>
      </c>
      <c r="AM14" s="118">
        <f t="shared" si="18"/>
        <v>5.9354999999999905</v>
      </c>
      <c r="AN14" s="119">
        <f t="shared" si="19"/>
        <v>1403.2684693791616</v>
      </c>
      <c r="AO14" s="119">
        <f t="shared" si="20"/>
        <v>25.103192654367827</v>
      </c>
      <c r="AP14" s="3"/>
    </row>
    <row r="15" spans="1:42" ht="12.75">
      <c r="A15" s="117">
        <v>175</v>
      </c>
      <c r="B15" s="148">
        <v>291.4832</v>
      </c>
      <c r="C15" s="118">
        <f t="shared" si="0"/>
        <v>6.516799999999989</v>
      </c>
      <c r="D15" s="119">
        <f t="shared" si="1"/>
        <v>1501.1201816842645</v>
      </c>
      <c r="E15" s="119">
        <f t="shared" si="2"/>
        <v>26.853670513135324</v>
      </c>
      <c r="F15" s="3"/>
      <c r="G15" s="117">
        <v>175</v>
      </c>
      <c r="H15" s="148">
        <v>290.4448</v>
      </c>
      <c r="I15" s="118">
        <f t="shared" si="3"/>
        <v>6.757499999999993</v>
      </c>
      <c r="J15" s="119">
        <f t="shared" si="4"/>
        <v>1447.6507584165756</v>
      </c>
      <c r="K15" s="119">
        <f t="shared" si="5"/>
        <v>25.897151313355558</v>
      </c>
      <c r="L15" s="3"/>
      <c r="M15" s="117">
        <v>174</v>
      </c>
      <c r="N15" s="148">
        <v>290.3339</v>
      </c>
      <c r="O15" s="118">
        <f t="shared" si="6"/>
        <v>7.076599999999985</v>
      </c>
      <c r="P15" s="119">
        <f t="shared" si="7"/>
        <v>1374.4736172738349</v>
      </c>
      <c r="Q15" s="119">
        <f t="shared" si="8"/>
        <v>24.588079020998837</v>
      </c>
      <c r="R15" s="3"/>
      <c r="S15" s="117">
        <v>175</v>
      </c>
      <c r="T15" s="148">
        <v>290.269</v>
      </c>
      <c r="U15" s="118">
        <f t="shared" si="9"/>
        <v>6.68180000000001</v>
      </c>
      <c r="V15" s="119">
        <f t="shared" si="10"/>
        <v>1464.0516028615023</v>
      </c>
      <c r="W15" s="119">
        <f t="shared" si="11"/>
        <v>26.190547457271954</v>
      </c>
      <c r="X15" s="3"/>
      <c r="Y15" s="117">
        <v>175</v>
      </c>
      <c r="Z15" s="148">
        <v>290.1852</v>
      </c>
      <c r="AA15" s="118">
        <f t="shared" si="12"/>
        <v>6.941399999999987</v>
      </c>
      <c r="AB15" s="119">
        <f t="shared" si="13"/>
        <v>1409.29783617138</v>
      </c>
      <c r="AC15" s="119">
        <f t="shared" si="14"/>
        <v>25.211052525427192</v>
      </c>
      <c r="AD15" s="3"/>
      <c r="AE15" s="117">
        <v>175</v>
      </c>
      <c r="AF15" s="148">
        <v>290.2825</v>
      </c>
      <c r="AG15" s="118">
        <f t="shared" si="15"/>
        <v>7.038799999999981</v>
      </c>
      <c r="AH15" s="119">
        <f t="shared" si="16"/>
        <v>1389.7965562311795</v>
      </c>
      <c r="AI15" s="119">
        <f t="shared" si="17"/>
        <v>24.862192419162426</v>
      </c>
      <c r="AJ15" s="3"/>
      <c r="AK15" s="117">
        <v>175</v>
      </c>
      <c r="AL15" s="148">
        <v>290.315</v>
      </c>
      <c r="AM15" s="118">
        <f t="shared" si="18"/>
        <v>7.157699999999977</v>
      </c>
      <c r="AN15" s="119">
        <f t="shared" si="19"/>
        <v>1366.7099766684871</v>
      </c>
      <c r="AO15" s="119">
        <f t="shared" si="20"/>
        <v>24.449194573675978</v>
      </c>
      <c r="AP15" s="3"/>
    </row>
    <row r="16" spans="1:42" ht="12.75">
      <c r="A16" s="117">
        <v>188</v>
      </c>
      <c r="B16" s="148">
        <v>291.0045</v>
      </c>
      <c r="C16" s="118">
        <f t="shared" si="0"/>
        <v>6.995499999999993</v>
      </c>
      <c r="D16" s="119">
        <f t="shared" si="1"/>
        <v>1502.2800371667518</v>
      </c>
      <c r="E16" s="119">
        <f t="shared" si="2"/>
        <v>26.874419269530442</v>
      </c>
      <c r="F16" s="3"/>
      <c r="G16" s="117">
        <v>188</v>
      </c>
      <c r="H16" s="148">
        <v>289.9851</v>
      </c>
      <c r="I16" s="118">
        <f t="shared" si="3"/>
        <v>7.217199999999991</v>
      </c>
      <c r="J16" s="119">
        <f t="shared" si="4"/>
        <v>1456.1325721886622</v>
      </c>
      <c r="K16" s="119">
        <f t="shared" si="5"/>
        <v>26.048883223410773</v>
      </c>
      <c r="L16" s="3"/>
      <c r="M16" s="117">
        <v>189</v>
      </c>
      <c r="N16" s="148">
        <v>290.4286</v>
      </c>
      <c r="O16" s="118">
        <f t="shared" si="6"/>
        <v>6.981899999999996</v>
      </c>
      <c r="P16" s="119">
        <f t="shared" si="7"/>
        <v>1513.2127357882532</v>
      </c>
      <c r="Q16" s="119">
        <f t="shared" si="8"/>
        <v>27.069995273492903</v>
      </c>
      <c r="R16" s="3"/>
      <c r="S16" s="117">
        <v>188</v>
      </c>
      <c r="T16" s="148">
        <v>289.7012</v>
      </c>
      <c r="U16" s="118">
        <f t="shared" si="9"/>
        <v>7.249600000000044</v>
      </c>
      <c r="V16" s="119">
        <f t="shared" si="10"/>
        <v>1449.6248068858886</v>
      </c>
      <c r="W16" s="119">
        <f t="shared" si="11"/>
        <v>25.932465239461333</v>
      </c>
      <c r="X16" s="3"/>
      <c r="Y16" s="117">
        <v>188</v>
      </c>
      <c r="Z16" s="148">
        <v>289.6038</v>
      </c>
      <c r="AA16" s="118">
        <f t="shared" si="12"/>
        <v>7.522800000000018</v>
      </c>
      <c r="AB16" s="119">
        <f t="shared" si="13"/>
        <v>1396.9798479289593</v>
      </c>
      <c r="AC16" s="119">
        <f t="shared" si="14"/>
        <v>24.99069495400643</v>
      </c>
      <c r="AD16" s="3"/>
      <c r="AE16" s="117">
        <v>188</v>
      </c>
      <c r="AF16" s="148">
        <v>289.6822</v>
      </c>
      <c r="AG16" s="118">
        <f t="shared" si="15"/>
        <v>7.639099999999985</v>
      </c>
      <c r="AH16" s="119">
        <f t="shared" si="16"/>
        <v>1375.7117985102984</v>
      </c>
      <c r="AI16" s="119">
        <f t="shared" si="17"/>
        <v>24.610228953672603</v>
      </c>
      <c r="AJ16" s="3"/>
      <c r="AK16" s="117">
        <v>188</v>
      </c>
      <c r="AL16" s="148">
        <v>289.7066</v>
      </c>
      <c r="AM16" s="118">
        <f t="shared" si="18"/>
        <v>7.7660999999999945</v>
      </c>
      <c r="AN16" s="119">
        <f t="shared" si="19"/>
        <v>1353.2146122249271</v>
      </c>
      <c r="AO16" s="119">
        <f t="shared" si="20"/>
        <v>24.207774816188323</v>
      </c>
      <c r="AP16" s="3"/>
    </row>
    <row r="17" spans="1:42" ht="12.75">
      <c r="A17" s="117">
        <v>215</v>
      </c>
      <c r="B17" s="148">
        <v>290.0608</v>
      </c>
      <c r="C17" s="118">
        <f t="shared" si="0"/>
        <v>7.939200000000028</v>
      </c>
      <c r="D17" s="119">
        <f t="shared" si="1"/>
        <v>1513.8175130995512</v>
      </c>
      <c r="E17" s="119">
        <f t="shared" si="2"/>
        <v>27.080814187827393</v>
      </c>
      <c r="F17" s="3"/>
      <c r="G17" s="117">
        <v>214</v>
      </c>
      <c r="H17" s="148">
        <v>289.109</v>
      </c>
      <c r="I17" s="118">
        <f t="shared" si="3"/>
        <v>8.0933</v>
      </c>
      <c r="J17" s="119">
        <f t="shared" si="4"/>
        <v>1478.0868125486513</v>
      </c>
      <c r="K17" s="119">
        <f t="shared" si="5"/>
        <v>26.441624553643138</v>
      </c>
      <c r="L17" s="3"/>
      <c r="M17" s="117">
        <v>214</v>
      </c>
      <c r="N17" s="148">
        <v>288.7033</v>
      </c>
      <c r="O17" s="118">
        <f t="shared" si="6"/>
        <v>8.7072</v>
      </c>
      <c r="P17" s="119">
        <f t="shared" si="7"/>
        <v>1373.8744946710767</v>
      </c>
      <c r="Q17" s="119">
        <f t="shared" si="8"/>
        <v>24.577361264241087</v>
      </c>
      <c r="R17" s="3"/>
      <c r="S17" s="117">
        <v>214</v>
      </c>
      <c r="T17" s="148">
        <v>288.6222</v>
      </c>
      <c r="U17" s="118">
        <f t="shared" si="9"/>
        <v>8.328599999999994</v>
      </c>
      <c r="V17" s="119">
        <f t="shared" si="10"/>
        <v>1436.327834209832</v>
      </c>
      <c r="W17" s="119">
        <f t="shared" si="11"/>
        <v>25.694594529692882</v>
      </c>
      <c r="X17" s="3"/>
      <c r="Y17" s="117">
        <v>214</v>
      </c>
      <c r="Z17" s="148">
        <v>288.3437</v>
      </c>
      <c r="AA17" s="118">
        <f t="shared" si="12"/>
        <v>8.782899999999984</v>
      </c>
      <c r="AB17" s="119">
        <f t="shared" si="13"/>
        <v>1362.0330414783298</v>
      </c>
      <c r="AC17" s="119">
        <f t="shared" si="14"/>
        <v>24.365528470095345</v>
      </c>
      <c r="AD17" s="3"/>
      <c r="AE17" s="117">
        <v>214</v>
      </c>
      <c r="AF17" s="148">
        <v>288.5952</v>
      </c>
      <c r="AG17" s="118">
        <f t="shared" si="15"/>
        <v>8.72610000000003</v>
      </c>
      <c r="AH17" s="119">
        <f t="shared" si="16"/>
        <v>1370.8987978592907</v>
      </c>
      <c r="AI17" s="119">
        <f t="shared" si="17"/>
        <v>24.524128763135792</v>
      </c>
      <c r="AJ17" s="3"/>
      <c r="AK17" s="117">
        <v>214</v>
      </c>
      <c r="AL17" s="148">
        <v>288.5736</v>
      </c>
      <c r="AM17" s="118">
        <f t="shared" si="18"/>
        <v>8.899099999999976</v>
      </c>
      <c r="AN17" s="119">
        <f t="shared" si="19"/>
        <v>1344.248294771385</v>
      </c>
      <c r="AO17" s="119">
        <f t="shared" si="20"/>
        <v>24.047375577305637</v>
      </c>
      <c r="AP17" s="3"/>
    </row>
    <row r="18" spans="1:42" ht="12.75">
      <c r="A18" s="117">
        <v>242</v>
      </c>
      <c r="B18" s="148">
        <v>289.3388</v>
      </c>
      <c r="C18" s="118">
        <f t="shared" si="0"/>
        <v>8.661200000000008</v>
      </c>
      <c r="D18" s="119">
        <f t="shared" si="1"/>
        <v>1561.8851891192892</v>
      </c>
      <c r="E18" s="119">
        <f t="shared" si="2"/>
        <v>27.940701057590147</v>
      </c>
      <c r="F18" s="3"/>
      <c r="G18" s="117">
        <v>242</v>
      </c>
      <c r="H18" s="148">
        <v>288.0679</v>
      </c>
      <c r="I18" s="118">
        <f t="shared" si="3"/>
        <v>9.134399999999971</v>
      </c>
      <c r="J18" s="119">
        <f t="shared" si="4"/>
        <v>1480.9730250481741</v>
      </c>
      <c r="K18" s="119">
        <f t="shared" si="5"/>
        <v>26.493256262042472</v>
      </c>
      <c r="L18" s="3"/>
      <c r="M18" s="117">
        <v>242</v>
      </c>
      <c r="N18" s="148">
        <v>287.7758</v>
      </c>
      <c r="O18" s="118">
        <f t="shared" si="6"/>
        <v>9.63470000000001</v>
      </c>
      <c r="P18" s="119">
        <f t="shared" si="7"/>
        <v>1404.0707027722697</v>
      </c>
      <c r="Q18" s="119">
        <f t="shared" si="8"/>
        <v>25.117543877858132</v>
      </c>
      <c r="R18" s="3"/>
      <c r="S18" s="117">
        <v>242</v>
      </c>
      <c r="T18" s="148">
        <v>287.5433</v>
      </c>
      <c r="U18" s="118">
        <f t="shared" si="9"/>
        <v>9.407500000000027</v>
      </c>
      <c r="V18" s="119">
        <f t="shared" si="10"/>
        <v>1437.9803348392197</v>
      </c>
      <c r="W18" s="119">
        <f t="shared" si="11"/>
        <v>25.72415625830447</v>
      </c>
      <c r="X18" s="3"/>
      <c r="Y18" s="117">
        <v>242</v>
      </c>
      <c r="Z18" s="148">
        <v>287.4189</v>
      </c>
      <c r="AA18" s="118">
        <f t="shared" si="12"/>
        <v>9.707699999999988</v>
      </c>
      <c r="AB18" s="119">
        <f t="shared" si="13"/>
        <v>1393.5123664719774</v>
      </c>
      <c r="AC18" s="119">
        <f t="shared" si="14"/>
        <v>24.92866487427509</v>
      </c>
      <c r="AD18" s="3"/>
      <c r="AE18" s="117">
        <v>242</v>
      </c>
      <c r="AF18" s="148">
        <v>287.5487</v>
      </c>
      <c r="AG18" s="118">
        <f t="shared" si="15"/>
        <v>9.772600000000011</v>
      </c>
      <c r="AH18" s="119">
        <f t="shared" si="16"/>
        <v>1384.2580275464036</v>
      </c>
      <c r="AI18" s="119">
        <f t="shared" si="17"/>
        <v>24.763113194032265</v>
      </c>
      <c r="AJ18" s="3"/>
      <c r="AK18" s="117">
        <v>242</v>
      </c>
      <c r="AL18" s="148">
        <v>287.5108</v>
      </c>
      <c r="AM18" s="118">
        <f t="shared" si="18"/>
        <v>9.961899999999957</v>
      </c>
      <c r="AN18" s="119">
        <f t="shared" si="19"/>
        <v>1357.95380399322</v>
      </c>
      <c r="AO18" s="119">
        <f t="shared" si="20"/>
        <v>24.292554633152413</v>
      </c>
      <c r="AP18" s="3"/>
    </row>
    <row r="19" spans="1:42" ht="12.75">
      <c r="A19" s="117">
        <v>268</v>
      </c>
      <c r="B19" s="148">
        <v>288.1842</v>
      </c>
      <c r="C19" s="118">
        <f t="shared" si="0"/>
        <v>9.815800000000024</v>
      </c>
      <c r="D19" s="119">
        <f t="shared" si="1"/>
        <v>1526.2332158356896</v>
      </c>
      <c r="E19" s="119">
        <f t="shared" si="2"/>
        <v>27.302919782391587</v>
      </c>
      <c r="F19" s="3"/>
      <c r="G19" s="117">
        <v>267</v>
      </c>
      <c r="H19" s="148">
        <v>287.116</v>
      </c>
      <c r="I19" s="118">
        <f t="shared" si="3"/>
        <v>10.086299999999994</v>
      </c>
      <c r="J19" s="119">
        <f t="shared" si="4"/>
        <v>1479.7596740132665</v>
      </c>
      <c r="K19" s="119">
        <f t="shared" si="5"/>
        <v>26.471550519020866</v>
      </c>
      <c r="L19" s="3"/>
      <c r="M19" s="117">
        <v>267</v>
      </c>
      <c r="N19" s="148">
        <v>286.8537</v>
      </c>
      <c r="O19" s="118">
        <f t="shared" si="6"/>
        <v>10.55680000000001</v>
      </c>
      <c r="P19" s="119">
        <f t="shared" si="7"/>
        <v>1413.8091088208535</v>
      </c>
      <c r="Q19" s="119">
        <f t="shared" si="8"/>
        <v>25.291755077296127</v>
      </c>
      <c r="R19" s="3"/>
      <c r="S19" s="117">
        <v>267</v>
      </c>
      <c r="T19" s="148">
        <v>286.6266</v>
      </c>
      <c r="U19" s="118">
        <f t="shared" si="9"/>
        <v>10.324200000000019</v>
      </c>
      <c r="V19" s="119">
        <f t="shared" si="10"/>
        <v>1445.6616493287588</v>
      </c>
      <c r="W19" s="119">
        <f t="shared" si="11"/>
        <v>25.861567966525204</v>
      </c>
      <c r="X19" s="3"/>
      <c r="Y19" s="117">
        <v>268</v>
      </c>
      <c r="Z19" s="148">
        <v>286.5914</v>
      </c>
      <c r="AA19" s="118">
        <f t="shared" si="12"/>
        <v>10.535199999999975</v>
      </c>
      <c r="AB19" s="119">
        <f t="shared" si="13"/>
        <v>1422.01382033564</v>
      </c>
      <c r="AC19" s="119">
        <f t="shared" si="14"/>
        <v>25.43852988078068</v>
      </c>
      <c r="AD19" s="3"/>
      <c r="AE19" s="117">
        <v>267</v>
      </c>
      <c r="AF19" s="148">
        <v>286.5238</v>
      </c>
      <c r="AG19" s="118">
        <f t="shared" si="15"/>
        <v>10.797500000000014</v>
      </c>
      <c r="AH19" s="119">
        <f t="shared" si="16"/>
        <v>1382.2921972678844</v>
      </c>
      <c r="AI19" s="119">
        <f t="shared" si="17"/>
        <v>24.727946283861975</v>
      </c>
      <c r="AJ19" s="3"/>
      <c r="AK19" s="117">
        <v>268</v>
      </c>
      <c r="AL19" s="148">
        <v>286.513</v>
      </c>
      <c r="AM19" s="118">
        <f t="shared" si="18"/>
        <v>10.959699999999998</v>
      </c>
      <c r="AN19" s="119">
        <f t="shared" si="19"/>
        <v>1366.9352263291883</v>
      </c>
      <c r="AO19" s="119">
        <f t="shared" si="20"/>
        <v>24.453224084600862</v>
      </c>
      <c r="AP19" s="3"/>
    </row>
    <row r="20" spans="1:42" ht="12.75">
      <c r="A20" s="117">
        <v>284</v>
      </c>
      <c r="B20" s="148">
        <v>287.4514</v>
      </c>
      <c r="C20" s="118">
        <f t="shared" si="0"/>
        <v>10.548600000000022</v>
      </c>
      <c r="D20" s="119">
        <f t="shared" si="1"/>
        <v>1504.995923629673</v>
      </c>
      <c r="E20" s="119">
        <f t="shared" si="2"/>
        <v>26.92300400053082</v>
      </c>
      <c r="F20" s="3"/>
      <c r="G20" s="117">
        <v>284</v>
      </c>
      <c r="H20" s="148">
        <v>286.3887</v>
      </c>
      <c r="I20" s="118">
        <f t="shared" si="3"/>
        <v>10.813600000000008</v>
      </c>
      <c r="J20" s="119">
        <f t="shared" si="4"/>
        <v>1468.1142265295543</v>
      </c>
      <c r="K20" s="119">
        <f t="shared" si="5"/>
        <v>26.26322408818523</v>
      </c>
      <c r="L20" s="3"/>
      <c r="M20" s="117">
        <v>284</v>
      </c>
      <c r="N20" s="148">
        <v>286.0614</v>
      </c>
      <c r="O20" s="118">
        <f t="shared" si="6"/>
        <v>11.349100000000021</v>
      </c>
      <c r="P20" s="119">
        <f t="shared" si="7"/>
        <v>1398.8421989408826</v>
      </c>
      <c r="Q20" s="119">
        <f t="shared" si="8"/>
        <v>25.02401071450595</v>
      </c>
      <c r="R20" s="3"/>
      <c r="S20" s="117">
        <v>284</v>
      </c>
      <c r="T20" s="148">
        <v>285.81</v>
      </c>
      <c r="U20" s="118">
        <f t="shared" si="9"/>
        <v>11.140800000000013</v>
      </c>
      <c r="V20" s="119">
        <f t="shared" si="10"/>
        <v>1424.9964095935643</v>
      </c>
      <c r="W20" s="119">
        <f t="shared" si="11"/>
        <v>25.491885681459113</v>
      </c>
      <c r="X20" s="3"/>
      <c r="Y20" s="117">
        <v>284</v>
      </c>
      <c r="Z20" s="148">
        <v>285.6964</v>
      </c>
      <c r="AA20" s="118">
        <f t="shared" si="12"/>
        <v>11.430200000000013</v>
      </c>
      <c r="AB20" s="119">
        <f t="shared" si="13"/>
        <v>1388.917079316196</v>
      </c>
      <c r="AC20" s="119">
        <f t="shared" si="14"/>
        <v>24.846459379538388</v>
      </c>
      <c r="AD20" s="3"/>
      <c r="AE20" s="117">
        <v>284</v>
      </c>
      <c r="AF20" s="148">
        <v>285.8045</v>
      </c>
      <c r="AG20" s="118">
        <f t="shared" si="15"/>
        <v>11.51679999999999</v>
      </c>
      <c r="AH20" s="119">
        <f t="shared" si="16"/>
        <v>1378.4731869963891</v>
      </c>
      <c r="AI20" s="119">
        <f t="shared" si="17"/>
        <v>24.65962767435401</v>
      </c>
      <c r="AJ20" s="3"/>
      <c r="AK20" s="117">
        <v>284</v>
      </c>
      <c r="AL20" s="148">
        <v>285.7315</v>
      </c>
      <c r="AM20" s="118">
        <f t="shared" si="18"/>
        <v>11.741199999999992</v>
      </c>
      <c r="AN20" s="119">
        <f t="shared" si="19"/>
        <v>1352.1275508465924</v>
      </c>
      <c r="AO20" s="119">
        <f t="shared" si="20"/>
        <v>24.188328279903264</v>
      </c>
      <c r="AP20" s="3"/>
    </row>
    <row r="21" spans="1:42" ht="12.75">
      <c r="A21" s="117">
        <v>310</v>
      </c>
      <c r="B21" s="148">
        <v>286.605</v>
      </c>
      <c r="C21" s="118">
        <f t="shared" si="0"/>
        <v>11.394999999999982</v>
      </c>
      <c r="D21" s="119">
        <f t="shared" si="1"/>
        <v>1520.7547169811344</v>
      </c>
      <c r="E21" s="119">
        <f t="shared" si="2"/>
        <v>27.20491443615625</v>
      </c>
      <c r="F21" s="3"/>
      <c r="G21" s="117">
        <v>310</v>
      </c>
      <c r="H21" s="148">
        <v>285.7451</v>
      </c>
      <c r="I21" s="118">
        <f t="shared" si="3"/>
        <v>11.4572</v>
      </c>
      <c r="J21" s="119">
        <f t="shared" si="4"/>
        <v>1512.4986907795972</v>
      </c>
      <c r="K21" s="119">
        <f t="shared" si="5"/>
        <v>27.057221659742346</v>
      </c>
      <c r="L21" s="3"/>
      <c r="M21" s="117">
        <v>310</v>
      </c>
      <c r="N21" s="148">
        <v>285.1204</v>
      </c>
      <c r="O21" s="118">
        <f t="shared" si="6"/>
        <v>12.290099999999995</v>
      </c>
      <c r="P21" s="119">
        <f t="shared" si="7"/>
        <v>1409.9966639815793</v>
      </c>
      <c r="Q21" s="119">
        <f t="shared" si="8"/>
        <v>25.223553917380666</v>
      </c>
      <c r="R21" s="3"/>
      <c r="S21" s="117">
        <v>310</v>
      </c>
      <c r="T21" s="148">
        <v>284.9149</v>
      </c>
      <c r="U21" s="118">
        <f t="shared" si="9"/>
        <v>12.035900000000026</v>
      </c>
      <c r="V21" s="119">
        <f t="shared" si="10"/>
        <v>1439.7760034563235</v>
      </c>
      <c r="W21" s="119">
        <f t="shared" si="11"/>
        <v>25.756279131597914</v>
      </c>
      <c r="X21" s="3"/>
      <c r="Y21" s="117">
        <v>310</v>
      </c>
      <c r="Z21" s="148">
        <v>284.8554</v>
      </c>
      <c r="AA21" s="118">
        <f t="shared" si="12"/>
        <v>12.271200000000022</v>
      </c>
      <c r="AB21" s="119">
        <f t="shared" si="13"/>
        <v>1412.1683290957665</v>
      </c>
      <c r="AC21" s="119">
        <f t="shared" si="14"/>
        <v>25.26240302496899</v>
      </c>
      <c r="AD21" s="3"/>
      <c r="AE21" s="117">
        <v>310</v>
      </c>
      <c r="AF21" s="148">
        <v>284.7932</v>
      </c>
      <c r="AG21" s="118">
        <f t="shared" si="15"/>
        <v>12.528099999999995</v>
      </c>
      <c r="AH21" s="119">
        <f t="shared" si="16"/>
        <v>1383.2105427000108</v>
      </c>
      <c r="AI21" s="119">
        <f t="shared" si="17"/>
        <v>24.74437464579626</v>
      </c>
      <c r="AJ21" s="3"/>
      <c r="AK21" s="117">
        <v>309</v>
      </c>
      <c r="AL21" s="148">
        <v>284.7121</v>
      </c>
      <c r="AM21" s="118">
        <f t="shared" si="18"/>
        <v>12.760599999999954</v>
      </c>
      <c r="AN21" s="119">
        <f t="shared" si="19"/>
        <v>1353.62757237121</v>
      </c>
      <c r="AO21" s="119">
        <f t="shared" si="20"/>
        <v>24.21516229644383</v>
      </c>
      <c r="AP21" s="3"/>
    </row>
    <row r="22" spans="1:42" ht="12.75">
      <c r="A22" s="117">
        <v>337</v>
      </c>
      <c r="B22" s="148">
        <v>285.6667</v>
      </c>
      <c r="C22" s="118">
        <f t="shared" si="0"/>
        <v>12.333300000000008</v>
      </c>
      <c r="D22" s="119">
        <f t="shared" si="1"/>
        <v>1527.4338579293446</v>
      </c>
      <c r="E22" s="119">
        <f t="shared" si="2"/>
        <v>27.3243981740491</v>
      </c>
      <c r="F22" s="3"/>
      <c r="G22" s="117">
        <v>336</v>
      </c>
      <c r="H22" s="148">
        <v>284.4985</v>
      </c>
      <c r="I22" s="118">
        <f t="shared" si="3"/>
        <v>12.703800000000001</v>
      </c>
      <c r="J22" s="119">
        <f t="shared" si="4"/>
        <v>1478.4867519954657</v>
      </c>
      <c r="K22" s="119">
        <f t="shared" si="5"/>
        <v>26.448779105464503</v>
      </c>
      <c r="L22" s="3"/>
      <c r="M22" s="117">
        <v>336</v>
      </c>
      <c r="N22" s="148">
        <v>284.0198</v>
      </c>
      <c r="O22" s="118">
        <f t="shared" si="6"/>
        <v>13.390700000000038</v>
      </c>
      <c r="P22" s="119">
        <f t="shared" si="7"/>
        <v>1402.6451193738899</v>
      </c>
      <c r="Q22" s="119">
        <f t="shared" si="8"/>
        <v>25.092041491482824</v>
      </c>
      <c r="R22" s="3"/>
      <c r="S22" s="117">
        <v>336</v>
      </c>
      <c r="T22" s="148">
        <v>284.0469</v>
      </c>
      <c r="U22" s="118">
        <f t="shared" si="9"/>
        <v>12.903900000000021</v>
      </c>
      <c r="V22" s="119">
        <f t="shared" si="10"/>
        <v>1455.5599469927672</v>
      </c>
      <c r="W22" s="119">
        <f t="shared" si="11"/>
        <v>26.03863948108707</v>
      </c>
      <c r="X22" s="3"/>
      <c r="Y22" s="117">
        <v>336</v>
      </c>
      <c r="Z22" s="148">
        <v>283.8387</v>
      </c>
      <c r="AA22" s="118">
        <f t="shared" si="12"/>
        <v>13.28789999999998</v>
      </c>
      <c r="AB22" s="119">
        <f t="shared" si="13"/>
        <v>1413.4964892872486</v>
      </c>
      <c r="AC22" s="119">
        <f t="shared" si="14"/>
        <v>25.286162599056325</v>
      </c>
      <c r="AD22" s="3"/>
      <c r="AE22" s="117">
        <v>336</v>
      </c>
      <c r="AF22" s="148">
        <v>283.717</v>
      </c>
      <c r="AG22" s="118">
        <f t="shared" si="15"/>
        <v>13.604300000000023</v>
      </c>
      <c r="AH22" s="119">
        <f t="shared" si="16"/>
        <v>1380.6223032423547</v>
      </c>
      <c r="AI22" s="119">
        <f t="shared" si="17"/>
        <v>24.69807340326216</v>
      </c>
      <c r="AJ22" s="3"/>
      <c r="AK22" s="117">
        <v>336</v>
      </c>
      <c r="AL22" s="148">
        <v>283.6629</v>
      </c>
      <c r="AM22" s="118">
        <f t="shared" si="18"/>
        <v>13.809799999999996</v>
      </c>
      <c r="AN22" s="119">
        <f t="shared" si="19"/>
        <v>1360.0776260336868</v>
      </c>
      <c r="AO22" s="119">
        <f t="shared" si="20"/>
        <v>24.330547871801194</v>
      </c>
      <c r="AP22" s="3"/>
    </row>
    <row r="23" spans="1:42" ht="12.75">
      <c r="A23" s="117">
        <v>362</v>
      </c>
      <c r="B23" s="148">
        <v>284.7499</v>
      </c>
      <c r="C23" s="118">
        <f t="shared" si="0"/>
        <v>13.250099999999975</v>
      </c>
      <c r="D23" s="119">
        <f t="shared" si="1"/>
        <v>1527.2186625006632</v>
      </c>
      <c r="E23" s="119">
        <f t="shared" si="2"/>
        <v>27.320548524162135</v>
      </c>
      <c r="F23" s="3"/>
      <c r="G23" s="117">
        <v>361</v>
      </c>
      <c r="H23" s="148">
        <v>283.5737</v>
      </c>
      <c r="I23" s="118">
        <f t="shared" si="3"/>
        <v>13.628600000000006</v>
      </c>
      <c r="J23" s="119">
        <f t="shared" si="4"/>
        <v>1480.7023465359605</v>
      </c>
      <c r="K23" s="119">
        <f t="shared" si="5"/>
        <v>26.48841407041074</v>
      </c>
      <c r="L23" s="3"/>
      <c r="M23" s="117">
        <v>361</v>
      </c>
      <c r="N23" s="148">
        <v>283.2816</v>
      </c>
      <c r="O23" s="118">
        <f t="shared" si="6"/>
        <v>14.128899999999987</v>
      </c>
      <c r="P23" s="119">
        <f t="shared" si="7"/>
        <v>1428.2711322183623</v>
      </c>
      <c r="Q23" s="119">
        <f t="shared" si="8"/>
        <v>25.550467481544942</v>
      </c>
      <c r="R23" s="3"/>
      <c r="S23" s="117">
        <v>361</v>
      </c>
      <c r="T23" s="148">
        <v>283.0978</v>
      </c>
      <c r="U23" s="118">
        <f t="shared" si="9"/>
        <v>13.853000000000009</v>
      </c>
      <c r="V23" s="119">
        <f t="shared" si="10"/>
        <v>1456.7169566158946</v>
      </c>
      <c r="W23" s="119">
        <f t="shared" si="11"/>
        <v>26.059337327654642</v>
      </c>
      <c r="X23" s="3"/>
      <c r="Y23" s="117">
        <v>361</v>
      </c>
      <c r="Z23" s="148">
        <v>282.9896</v>
      </c>
      <c r="AA23" s="118">
        <f t="shared" si="12"/>
        <v>14.137</v>
      </c>
      <c r="AB23" s="119">
        <f t="shared" si="13"/>
        <v>1427.452783475985</v>
      </c>
      <c r="AC23" s="119">
        <f t="shared" si="14"/>
        <v>25.535827969158944</v>
      </c>
      <c r="AD23" s="3"/>
      <c r="AE23" s="117">
        <v>362</v>
      </c>
      <c r="AF23" s="148">
        <v>283.2221</v>
      </c>
      <c r="AG23" s="118">
        <f t="shared" si="15"/>
        <v>14.099199999999996</v>
      </c>
      <c r="AH23" s="119">
        <f t="shared" si="16"/>
        <v>1435.2445528824333</v>
      </c>
      <c r="AI23" s="119">
        <f t="shared" si="17"/>
        <v>25.675215615070364</v>
      </c>
      <c r="AJ23" s="3"/>
      <c r="AK23" s="117">
        <v>361</v>
      </c>
      <c r="AL23" s="148">
        <v>282.9598</v>
      </c>
      <c r="AM23" s="118">
        <f t="shared" si="18"/>
        <v>14.512900000000002</v>
      </c>
      <c r="AN23" s="119">
        <f t="shared" si="19"/>
        <v>1390.4801934830389</v>
      </c>
      <c r="AO23" s="119">
        <f t="shared" si="20"/>
        <v>24.874422065886208</v>
      </c>
      <c r="AP23" s="3"/>
    </row>
    <row r="24" spans="1:42" ht="12.75">
      <c r="A24" s="117">
        <v>379</v>
      </c>
      <c r="B24" s="148">
        <v>284.0685</v>
      </c>
      <c r="C24" s="118">
        <f t="shared" si="0"/>
        <v>13.931500000000028</v>
      </c>
      <c r="D24" s="119">
        <f t="shared" si="1"/>
        <v>1520.7335893478776</v>
      </c>
      <c r="E24" s="119">
        <f t="shared" si="2"/>
        <v>27.204536482072946</v>
      </c>
      <c r="F24" s="3"/>
      <c r="G24" s="117">
        <v>379</v>
      </c>
      <c r="H24" s="148">
        <v>282.9112</v>
      </c>
      <c r="I24" s="118">
        <f t="shared" si="3"/>
        <v>14.291099999999972</v>
      </c>
      <c r="J24" s="119">
        <f t="shared" si="4"/>
        <v>1482.468109522713</v>
      </c>
      <c r="K24" s="119">
        <f t="shared" si="5"/>
        <v>26.52000195926141</v>
      </c>
      <c r="L24" s="3"/>
      <c r="M24" s="117">
        <v>379</v>
      </c>
      <c r="N24" s="148">
        <v>282.4271</v>
      </c>
      <c r="O24" s="118">
        <f t="shared" si="6"/>
        <v>14.983400000000017</v>
      </c>
      <c r="P24" s="119">
        <f t="shared" si="7"/>
        <v>1413.9714617510028</v>
      </c>
      <c r="Q24" s="119">
        <f t="shared" si="8"/>
        <v>25.294659423094863</v>
      </c>
      <c r="R24" s="3"/>
      <c r="S24" s="117">
        <v>379</v>
      </c>
      <c r="T24" s="148">
        <v>282.3217</v>
      </c>
      <c r="U24" s="118">
        <f t="shared" si="9"/>
        <v>14.629099999999994</v>
      </c>
      <c r="V24" s="119">
        <f t="shared" si="10"/>
        <v>1448.2162265621266</v>
      </c>
      <c r="W24" s="119">
        <f t="shared" si="11"/>
        <v>25.907267022578296</v>
      </c>
      <c r="X24" s="3"/>
      <c r="Y24" s="117">
        <v>379</v>
      </c>
      <c r="Z24" s="148">
        <v>282.2514</v>
      </c>
      <c r="AA24" s="118">
        <f t="shared" si="12"/>
        <v>14.875200000000007</v>
      </c>
      <c r="AB24" s="119">
        <f t="shared" si="13"/>
        <v>1424.2564805851343</v>
      </c>
      <c r="AC24" s="119">
        <f t="shared" si="14"/>
        <v>25.478649026567698</v>
      </c>
      <c r="AD24" s="3"/>
      <c r="AE24" s="117">
        <v>379</v>
      </c>
      <c r="AF24" s="148">
        <v>282.2108</v>
      </c>
      <c r="AG24" s="118">
        <f t="shared" si="15"/>
        <v>15.110500000000002</v>
      </c>
      <c r="AH24" s="119">
        <f t="shared" si="16"/>
        <v>1402.0780252142547</v>
      </c>
      <c r="AI24" s="119">
        <f t="shared" si="17"/>
        <v>25.081896694351606</v>
      </c>
      <c r="AJ24" s="3"/>
      <c r="AK24" s="117">
        <v>379</v>
      </c>
      <c r="AL24" s="148">
        <v>281.962</v>
      </c>
      <c r="AM24" s="118">
        <f t="shared" si="18"/>
        <v>15.510699999999986</v>
      </c>
      <c r="AN24" s="119">
        <f t="shared" si="19"/>
        <v>1365.9022481254888</v>
      </c>
      <c r="AO24" s="119">
        <f t="shared" si="20"/>
        <v>24.4347450469676</v>
      </c>
      <c r="AP24" s="3"/>
    </row>
    <row r="25" spans="1:42" ht="12.75">
      <c r="A25" s="117">
        <v>404</v>
      </c>
      <c r="B25" s="148">
        <v>283.2627</v>
      </c>
      <c r="C25" s="118">
        <f t="shared" si="0"/>
        <v>14.737300000000005</v>
      </c>
      <c r="D25" s="119">
        <f t="shared" si="1"/>
        <v>1532.4109572309712</v>
      </c>
      <c r="E25" s="119">
        <f t="shared" si="2"/>
        <v>27.41343393973115</v>
      </c>
      <c r="F25" s="3"/>
      <c r="G25" s="117">
        <v>404</v>
      </c>
      <c r="H25" s="148">
        <v>281.8701</v>
      </c>
      <c r="I25" s="118">
        <f t="shared" si="3"/>
        <v>15.3322</v>
      </c>
      <c r="J25" s="119">
        <f t="shared" si="4"/>
        <v>1472.952348651857</v>
      </c>
      <c r="K25" s="119">
        <f t="shared" si="5"/>
        <v>26.349773678924095</v>
      </c>
      <c r="L25" s="3"/>
      <c r="M25" s="117">
        <v>404</v>
      </c>
      <c r="N25" s="148">
        <v>281.57</v>
      </c>
      <c r="O25" s="118">
        <f t="shared" si="6"/>
        <v>15.84050000000002</v>
      </c>
      <c r="P25" s="119">
        <f t="shared" si="7"/>
        <v>1425.6873204759931</v>
      </c>
      <c r="Q25" s="119">
        <f t="shared" si="8"/>
        <v>25.504245446797732</v>
      </c>
      <c r="R25" s="3"/>
      <c r="S25" s="117">
        <v>405</v>
      </c>
      <c r="T25" s="148">
        <v>281.5321</v>
      </c>
      <c r="U25" s="118">
        <f t="shared" si="9"/>
        <v>15.418700000000001</v>
      </c>
      <c r="V25" s="119">
        <f t="shared" si="10"/>
        <v>1468.3144493374925</v>
      </c>
      <c r="W25" s="119">
        <f t="shared" si="11"/>
        <v>26.266805891547275</v>
      </c>
      <c r="X25" s="3"/>
      <c r="Y25" s="117">
        <v>404</v>
      </c>
      <c r="Z25" s="148">
        <v>281.1697</v>
      </c>
      <c r="AA25" s="118">
        <f t="shared" si="12"/>
        <v>15.956900000000019</v>
      </c>
      <c r="AB25" s="119">
        <f t="shared" si="13"/>
        <v>1415.2874305159507</v>
      </c>
      <c r="AC25" s="119">
        <f t="shared" si="14"/>
        <v>25.31820090368427</v>
      </c>
      <c r="AD25" s="3"/>
      <c r="AE25" s="117">
        <v>404</v>
      </c>
      <c r="AF25" s="148">
        <v>281.2292</v>
      </c>
      <c r="AG25" s="118">
        <f t="shared" si="15"/>
        <v>16.092100000000016</v>
      </c>
      <c r="AH25" s="119">
        <f t="shared" si="16"/>
        <v>1403.396697758526</v>
      </c>
      <c r="AI25" s="119">
        <f t="shared" si="17"/>
        <v>25.105486543086332</v>
      </c>
      <c r="AJ25" s="3"/>
      <c r="AK25" s="117">
        <v>404</v>
      </c>
      <c r="AL25" s="148">
        <v>281.1914</v>
      </c>
      <c r="AM25" s="118">
        <f t="shared" si="18"/>
        <v>16.281299999999987</v>
      </c>
      <c r="AN25" s="119">
        <f t="shared" si="19"/>
        <v>1387.0882546234034</v>
      </c>
      <c r="AO25" s="119">
        <f t="shared" si="20"/>
        <v>24.813743374300596</v>
      </c>
      <c r="AP25" s="3"/>
    </row>
    <row r="26" spans="1:42" ht="12.75">
      <c r="A26" s="117">
        <v>430</v>
      </c>
      <c r="B26" s="148">
        <v>282.3271</v>
      </c>
      <c r="C26" s="118">
        <f t="shared" si="0"/>
        <v>15.672900000000027</v>
      </c>
      <c r="D26" s="119">
        <f t="shared" si="1"/>
        <v>1533.6663923077388</v>
      </c>
      <c r="E26" s="119">
        <f t="shared" si="2"/>
        <v>27.435892527866525</v>
      </c>
      <c r="F26" s="3"/>
      <c r="G26" s="117">
        <v>429</v>
      </c>
      <c r="H26" s="148">
        <v>281.1184</v>
      </c>
      <c r="I26" s="118">
        <f t="shared" si="3"/>
        <v>16.08389999999997</v>
      </c>
      <c r="J26" s="119">
        <f>K26*55.9</f>
        <v>1491.0003170872762</v>
      </c>
      <c r="K26" s="119">
        <f>G26/I26</f>
        <v>26.67263536828759</v>
      </c>
      <c r="L26" s="3"/>
      <c r="M26" s="117">
        <v>430</v>
      </c>
      <c r="N26" s="148">
        <v>281.021</v>
      </c>
      <c r="O26" s="118">
        <f aca="true" t="shared" si="21" ref="O26:O33">N$9-N26</f>
        <v>16.389499999999998</v>
      </c>
      <c r="P26" s="119">
        <f aca="true" t="shared" si="22" ref="P26:P33">Q26*55.9</f>
        <v>1466.609719637573</v>
      </c>
      <c r="Q26" s="119">
        <f aca="true" t="shared" si="23" ref="Q26:Q33">M26/O26</f>
        <v>26.236309832514724</v>
      </c>
      <c r="R26" s="3"/>
      <c r="S26" s="117">
        <v>430</v>
      </c>
      <c r="T26" s="148">
        <v>280.5478</v>
      </c>
      <c r="U26" s="118">
        <f aca="true" t="shared" si="24" ref="U26:U33">T$9-T26</f>
        <v>16.40300000000002</v>
      </c>
      <c r="V26" s="119">
        <f aca="true" t="shared" si="25" ref="V26:V33">W26*55.9</f>
        <v>1465.4026702432463</v>
      </c>
      <c r="W26" s="119">
        <f aca="true" t="shared" si="26" ref="W26:W33">S26/U26</f>
        <v>26.21471682009385</v>
      </c>
      <c r="X26" s="3"/>
      <c r="Y26" s="117">
        <v>430</v>
      </c>
      <c r="Z26" s="148">
        <v>280.3721</v>
      </c>
      <c r="AA26" s="118">
        <f aca="true" t="shared" si="27" ref="AA26:AA33">Z$9-Z26</f>
        <v>16.754500000000007</v>
      </c>
      <c r="AB26" s="119">
        <f aca="true" t="shared" si="28" ref="AB26:AB33">AC26*55.9</f>
        <v>1434.6593452505292</v>
      </c>
      <c r="AC26" s="119">
        <f aca="true" t="shared" si="29" ref="AC26:AC33">Y26/AA26</f>
        <v>25.66474678444596</v>
      </c>
      <c r="AD26" s="3"/>
      <c r="AE26" s="117">
        <v>430</v>
      </c>
      <c r="AF26" s="148">
        <v>280.3125</v>
      </c>
      <c r="AG26" s="118">
        <f>AF$9-AF26</f>
        <v>17.008800000000008</v>
      </c>
      <c r="AH26" s="119">
        <f>AI26*55.9</f>
        <v>1413.2096326607395</v>
      </c>
      <c r="AI26" s="119">
        <f>AE26/AG26</f>
        <v>25.28103099571985</v>
      </c>
      <c r="AJ26" s="3"/>
      <c r="AK26" s="117">
        <v>430</v>
      </c>
      <c r="AL26" s="148">
        <v>280.2071</v>
      </c>
      <c r="AM26" s="118">
        <f aca="true" t="shared" si="30" ref="AM26:AM33">AL$9-AL26</f>
        <v>17.26559999999995</v>
      </c>
      <c r="AN26" s="119">
        <f aca="true" t="shared" si="31" ref="AN26:AN33">AO26*55.9</f>
        <v>1392.1902511352093</v>
      </c>
      <c r="AO26" s="119">
        <f aca="true" t="shared" si="32" ref="AO26:AO33">AK26/AM26</f>
        <v>24.905013437123603</v>
      </c>
      <c r="AP26" s="3"/>
    </row>
    <row r="27" spans="1:42" ht="12.75">
      <c r="A27" s="117">
        <v>455</v>
      </c>
      <c r="B27" s="148">
        <v>281.3131</v>
      </c>
      <c r="C27" s="118">
        <f>B$9-B27</f>
        <v>16.68689999999998</v>
      </c>
      <c r="D27" s="119">
        <f t="shared" si="1"/>
        <v>1524.2195974087474</v>
      </c>
      <c r="E27" s="119">
        <f t="shared" si="2"/>
        <v>27.266897985845215</v>
      </c>
      <c r="F27" s="3"/>
      <c r="G27" s="117">
        <v>454</v>
      </c>
      <c r="H27" s="148">
        <v>280.1963</v>
      </c>
      <c r="I27" s="118">
        <f t="shared" si="3"/>
        <v>17.005999999999972</v>
      </c>
      <c r="J27" s="119">
        <f>K27*55.9</f>
        <v>1492.3321180759756</v>
      </c>
      <c r="K27" s="119">
        <f>G27/I27</f>
        <v>26.696460072915485</v>
      </c>
      <c r="L27" s="3"/>
      <c r="M27" s="117">
        <v>455</v>
      </c>
      <c r="N27" s="148">
        <v>279.8529</v>
      </c>
      <c r="O27" s="118">
        <f t="shared" si="21"/>
        <v>17.557600000000036</v>
      </c>
      <c r="P27" s="119">
        <f t="shared" si="22"/>
        <v>1448.6319314712687</v>
      </c>
      <c r="Q27" s="119">
        <f t="shared" si="23"/>
        <v>25.914703604137188</v>
      </c>
      <c r="R27" s="3"/>
      <c r="S27" s="117">
        <v>455</v>
      </c>
      <c r="T27" s="148">
        <v>279.7149</v>
      </c>
      <c r="U27" s="118">
        <f t="shared" si="24"/>
        <v>17.235900000000015</v>
      </c>
      <c r="V27" s="119">
        <f t="shared" si="25"/>
        <v>1475.6699679158023</v>
      </c>
      <c r="W27" s="119">
        <f t="shared" si="26"/>
        <v>26.39838940815389</v>
      </c>
      <c r="X27" s="3"/>
      <c r="Y27" s="117">
        <v>455</v>
      </c>
      <c r="Z27" s="148">
        <v>279.55</v>
      </c>
      <c r="AA27" s="118">
        <f t="shared" si="27"/>
        <v>17.576599999999985</v>
      </c>
      <c r="AB27" s="119">
        <f t="shared" si="28"/>
        <v>1447.0659854579394</v>
      </c>
      <c r="AC27" s="119">
        <f t="shared" si="29"/>
        <v>25.886690258639348</v>
      </c>
      <c r="AD27" s="3"/>
      <c r="AE27" s="117">
        <v>455</v>
      </c>
      <c r="AF27" s="148">
        <v>279.4175</v>
      </c>
      <c r="AG27" s="118">
        <f aca="true" t="shared" si="33" ref="AG27:AG33">AF$9-AF27</f>
        <v>17.90379999999999</v>
      </c>
      <c r="AH27" s="119">
        <f aca="true" t="shared" si="34" ref="AH27:AH33">AI27*55.9</f>
        <v>1420.6202035322117</v>
      </c>
      <c r="AI27" s="119">
        <f aca="true" t="shared" si="35" ref="AI27:AI33">AE27/AG27</f>
        <v>25.41359934762454</v>
      </c>
      <c r="AJ27" s="3"/>
      <c r="AK27" s="117">
        <v>455</v>
      </c>
      <c r="AL27" s="148">
        <v>279.3283</v>
      </c>
      <c r="AM27" s="118">
        <f t="shared" si="30"/>
        <v>18.144399999999962</v>
      </c>
      <c r="AN27" s="119">
        <f t="shared" si="31"/>
        <v>1401.7823681135806</v>
      </c>
      <c r="AO27" s="119">
        <f t="shared" si="32"/>
        <v>25.07660765856137</v>
      </c>
      <c r="AP27" s="3"/>
    </row>
    <row r="28" spans="1:42" ht="12.75">
      <c r="A28" s="117">
        <v>480</v>
      </c>
      <c r="B28" s="148">
        <v>280.3937</v>
      </c>
      <c r="C28" s="118">
        <f t="shared" si="0"/>
        <v>17.606299999999976</v>
      </c>
      <c r="D28" s="119">
        <f t="shared" si="1"/>
        <v>1523.9999318425812</v>
      </c>
      <c r="E28" s="119">
        <f t="shared" si="2"/>
        <v>27.262968369276944</v>
      </c>
      <c r="F28" s="3"/>
      <c r="G28" s="117">
        <v>480</v>
      </c>
      <c r="H28" s="148">
        <v>279.3256</v>
      </c>
      <c r="I28" s="118">
        <f t="shared" si="3"/>
        <v>17.87669999999997</v>
      </c>
      <c r="J28" s="119">
        <f>K28*55.9</f>
        <v>1500.9481615734471</v>
      </c>
      <c r="K28" s="119">
        <f>G28/I28</f>
        <v>26.850593230294226</v>
      </c>
      <c r="L28" s="3"/>
      <c r="M28" s="117">
        <v>480</v>
      </c>
      <c r="N28" s="148">
        <v>278.9632</v>
      </c>
      <c r="O28" s="118">
        <f t="shared" si="21"/>
        <v>18.44730000000004</v>
      </c>
      <c r="P28" s="119">
        <f t="shared" si="22"/>
        <v>1454.5217999381991</v>
      </c>
      <c r="Q28" s="119">
        <f t="shared" si="23"/>
        <v>26.020067977427534</v>
      </c>
      <c r="R28" s="3"/>
      <c r="S28" s="117">
        <v>479</v>
      </c>
      <c r="T28" s="148">
        <v>278.7253</v>
      </c>
      <c r="U28" s="118">
        <f t="shared" si="24"/>
        <v>18.22550000000001</v>
      </c>
      <c r="V28" s="119">
        <f t="shared" si="25"/>
        <v>1469.1558530630152</v>
      </c>
      <c r="W28" s="119">
        <f t="shared" si="26"/>
        <v>26.28185783654768</v>
      </c>
      <c r="X28" s="3"/>
      <c r="Y28" s="117">
        <v>480</v>
      </c>
      <c r="Z28" s="148">
        <v>278.7063</v>
      </c>
      <c r="AA28" s="118">
        <f t="shared" si="27"/>
        <v>18.420299999999997</v>
      </c>
      <c r="AB28" s="119">
        <f t="shared" si="28"/>
        <v>1456.6538004267034</v>
      </c>
      <c r="AC28" s="119">
        <f t="shared" si="29"/>
        <v>26.05820752105015</v>
      </c>
      <c r="AD28" s="3"/>
      <c r="AE28" s="117">
        <v>479</v>
      </c>
      <c r="AF28" s="148">
        <v>278.4684</v>
      </c>
      <c r="AG28" s="118">
        <f t="shared" si="33"/>
        <v>18.852900000000034</v>
      </c>
      <c r="AH28" s="119">
        <f t="shared" si="34"/>
        <v>1420.2642564273906</v>
      </c>
      <c r="AI28" s="119">
        <f t="shared" si="35"/>
        <v>25.407231778665306</v>
      </c>
      <c r="AJ28" s="3"/>
      <c r="AK28" s="117">
        <v>480</v>
      </c>
      <c r="AL28" s="148">
        <v>278.4143</v>
      </c>
      <c r="AM28" s="118">
        <f t="shared" si="30"/>
        <v>19.05839999999995</v>
      </c>
      <c r="AN28" s="119">
        <f t="shared" si="31"/>
        <v>1407.8831381438144</v>
      </c>
      <c r="AO28" s="119">
        <f t="shared" si="32"/>
        <v>25.18574486840455</v>
      </c>
      <c r="AP28" s="3"/>
    </row>
    <row r="29" spans="1:42" ht="12.75">
      <c r="A29" s="117">
        <v>505</v>
      </c>
      <c r="B29" s="148">
        <v>279.4608</v>
      </c>
      <c r="C29" s="118">
        <f t="shared" si="0"/>
        <v>18.539199999999994</v>
      </c>
      <c r="D29" s="119">
        <f t="shared" si="1"/>
        <v>1522.6924570639515</v>
      </c>
      <c r="E29" s="119">
        <f t="shared" si="2"/>
        <v>27.239578838353335</v>
      </c>
      <c r="F29" s="3"/>
      <c r="G29" s="117">
        <v>505</v>
      </c>
      <c r="H29" s="148">
        <v>278.0844</v>
      </c>
      <c r="I29" s="118">
        <f t="shared" si="3"/>
        <v>19.117899999999963</v>
      </c>
      <c r="J29" s="119">
        <f>K29*55.9</f>
        <v>1476.600463440025</v>
      </c>
      <c r="K29" s="119">
        <f>G29/I29</f>
        <v>26.415035124150716</v>
      </c>
      <c r="L29" s="3"/>
      <c r="M29" s="117">
        <v>505</v>
      </c>
      <c r="N29" s="148">
        <v>278.0574</v>
      </c>
      <c r="O29" s="118">
        <f t="shared" si="21"/>
        <v>19.35310000000004</v>
      </c>
      <c r="P29" s="119">
        <f t="shared" si="22"/>
        <v>1458.6552025256904</v>
      </c>
      <c r="Q29" s="119">
        <f t="shared" si="23"/>
        <v>26.094010778634892</v>
      </c>
      <c r="R29" s="3"/>
      <c r="S29" s="117">
        <v>505</v>
      </c>
      <c r="T29" s="148">
        <v>277.8194</v>
      </c>
      <c r="U29" s="118">
        <f t="shared" si="24"/>
        <v>19.131400000000042</v>
      </c>
      <c r="V29" s="119">
        <f t="shared" si="25"/>
        <v>1475.558505911744</v>
      </c>
      <c r="W29" s="119">
        <f t="shared" si="26"/>
        <v>26.396395454592916</v>
      </c>
      <c r="X29" s="3"/>
      <c r="Y29" s="117">
        <v>505</v>
      </c>
      <c r="Z29" s="148">
        <v>277.7031</v>
      </c>
      <c r="AA29" s="118">
        <f t="shared" si="27"/>
        <v>19.42349999999999</v>
      </c>
      <c r="AB29" s="119">
        <f t="shared" si="28"/>
        <v>1453.3683424717487</v>
      </c>
      <c r="AC29" s="119">
        <f t="shared" si="29"/>
        <v>25.999433675702125</v>
      </c>
      <c r="AD29" s="3"/>
      <c r="AE29" s="117">
        <v>505</v>
      </c>
      <c r="AF29" s="148">
        <v>277.7409</v>
      </c>
      <c r="AG29" s="118">
        <f t="shared" si="33"/>
        <v>19.580399999999997</v>
      </c>
      <c r="AH29" s="119">
        <f t="shared" si="34"/>
        <v>1441.7223345794775</v>
      </c>
      <c r="AI29" s="119">
        <f t="shared" si="35"/>
        <v>25.79109721966865</v>
      </c>
      <c r="AJ29" s="3"/>
      <c r="AK29" s="117">
        <v>505</v>
      </c>
      <c r="AL29" s="148">
        <v>277.7247</v>
      </c>
      <c r="AM29" s="118">
        <f t="shared" si="30"/>
        <v>19.74799999999999</v>
      </c>
      <c r="AN29" s="119">
        <f t="shared" si="31"/>
        <v>1429.486530281548</v>
      </c>
      <c r="AO29" s="119">
        <f t="shared" si="32"/>
        <v>25.57220984403485</v>
      </c>
      <c r="AP29" s="3"/>
    </row>
    <row r="30" spans="1:42" ht="12.75">
      <c r="A30" s="117">
        <v>530</v>
      </c>
      <c r="B30" s="148">
        <v>278.4521</v>
      </c>
      <c r="C30" s="118">
        <f t="shared" si="0"/>
        <v>19.547900000000027</v>
      </c>
      <c r="D30" s="119">
        <f t="shared" si="1"/>
        <v>1515.6103724696748</v>
      </c>
      <c r="E30" s="119">
        <f t="shared" si="2"/>
        <v>27.112886806255364</v>
      </c>
      <c r="F30" s="3"/>
      <c r="G30" s="117">
        <v>530</v>
      </c>
      <c r="H30" s="148">
        <v>277.4138</v>
      </c>
      <c r="I30" s="118">
        <f t="shared" si="3"/>
        <v>19.7885</v>
      </c>
      <c r="J30" s="119">
        <f t="shared" si="4"/>
        <v>1497.1827071278774</v>
      </c>
      <c r="K30" s="119">
        <f t="shared" si="5"/>
        <v>26.78323268565076</v>
      </c>
      <c r="L30" s="3"/>
      <c r="M30" s="117">
        <v>531</v>
      </c>
      <c r="N30" s="148">
        <v>277.1325</v>
      </c>
      <c r="O30" s="118">
        <f t="shared" si="21"/>
        <v>20.27800000000002</v>
      </c>
      <c r="P30" s="119">
        <f t="shared" si="22"/>
        <v>1463.7982049511772</v>
      </c>
      <c r="Q30" s="119">
        <f t="shared" si="23"/>
        <v>26.18601439984217</v>
      </c>
      <c r="R30" s="3"/>
      <c r="S30" s="117">
        <v>531</v>
      </c>
      <c r="T30" s="148">
        <v>276.9946</v>
      </c>
      <c r="U30" s="118">
        <f t="shared" si="24"/>
        <v>19.956200000000024</v>
      </c>
      <c r="V30" s="119">
        <f t="shared" si="25"/>
        <v>1487.402411280703</v>
      </c>
      <c r="W30" s="119">
        <f t="shared" si="26"/>
        <v>26.608272115933865</v>
      </c>
      <c r="X30" s="3"/>
      <c r="Y30" s="117">
        <v>530</v>
      </c>
      <c r="Z30" s="148">
        <v>276.7729</v>
      </c>
      <c r="AA30" s="118">
        <f t="shared" si="27"/>
        <v>20.353700000000003</v>
      </c>
      <c r="AB30" s="119">
        <f t="shared" si="28"/>
        <v>1455.6075799486084</v>
      </c>
      <c r="AC30" s="119">
        <f t="shared" si="29"/>
        <v>26.039491591209455</v>
      </c>
      <c r="AD30" s="3"/>
      <c r="AE30" s="117">
        <v>530</v>
      </c>
      <c r="AF30" s="148">
        <v>276.5971</v>
      </c>
      <c r="AG30" s="118">
        <f t="shared" si="33"/>
        <v>20.724199999999996</v>
      </c>
      <c r="AH30" s="119">
        <f t="shared" si="34"/>
        <v>1429.584736684649</v>
      </c>
      <c r="AI30" s="119">
        <f t="shared" si="35"/>
        <v>25.573966666988355</v>
      </c>
      <c r="AJ30" s="3"/>
      <c r="AK30" s="117">
        <v>530</v>
      </c>
      <c r="AL30" s="148">
        <v>276.3808</v>
      </c>
      <c r="AM30" s="118">
        <f t="shared" si="30"/>
        <v>21.091899999999953</v>
      </c>
      <c r="AN30" s="119">
        <f t="shared" si="31"/>
        <v>1404.6624533588756</v>
      </c>
      <c r="AO30" s="119">
        <f t="shared" si="32"/>
        <v>25.12812975597273</v>
      </c>
      <c r="AP30" s="3"/>
    </row>
    <row r="31" spans="1:42" ht="12.75">
      <c r="A31" s="117">
        <v>556</v>
      </c>
      <c r="B31" s="148">
        <v>277.6923</v>
      </c>
      <c r="C31" s="118">
        <f t="shared" si="0"/>
        <v>20.30770000000001</v>
      </c>
      <c r="D31" s="119">
        <f t="shared" si="1"/>
        <v>1530.4736626993695</v>
      </c>
      <c r="E31" s="119">
        <f t="shared" si="2"/>
        <v>27.37877750803881</v>
      </c>
      <c r="F31" s="3"/>
      <c r="G31" s="117">
        <v>555</v>
      </c>
      <c r="H31" s="148">
        <v>276.7323</v>
      </c>
      <c r="I31" s="118">
        <f t="shared" si="3"/>
        <v>20.46999999999997</v>
      </c>
      <c r="J31" s="119">
        <f t="shared" si="4"/>
        <v>1515.608207132391</v>
      </c>
      <c r="K31" s="119">
        <f t="shared" si="5"/>
        <v>27.11284807034689</v>
      </c>
      <c r="L31" s="3"/>
      <c r="M31" s="117">
        <v>556</v>
      </c>
      <c r="N31" s="148">
        <v>276.4349</v>
      </c>
      <c r="O31" s="118">
        <f t="shared" si="21"/>
        <v>20.975599999999986</v>
      </c>
      <c r="P31" s="119">
        <f t="shared" si="22"/>
        <v>1481.740689181717</v>
      </c>
      <c r="Q31" s="119">
        <f t="shared" si="23"/>
        <v>26.506989073018193</v>
      </c>
      <c r="R31" s="3"/>
      <c r="S31" s="117">
        <v>556</v>
      </c>
      <c r="T31" s="148">
        <v>276.3132</v>
      </c>
      <c r="U31" s="118">
        <f t="shared" si="24"/>
        <v>20.63760000000002</v>
      </c>
      <c r="V31" s="119">
        <f t="shared" si="25"/>
        <v>1506.008450595029</v>
      </c>
      <c r="W31" s="119">
        <f t="shared" si="26"/>
        <v>26.941117184168675</v>
      </c>
      <c r="X31" s="3"/>
      <c r="Y31" s="117">
        <v>556</v>
      </c>
      <c r="Z31" s="148">
        <v>276.0671</v>
      </c>
      <c r="AA31" s="118">
        <f t="shared" si="27"/>
        <v>21.059500000000014</v>
      </c>
      <c r="AB31" s="119">
        <f t="shared" si="28"/>
        <v>1475.8375080130097</v>
      </c>
      <c r="AC31" s="119">
        <f t="shared" si="29"/>
        <v>26.401386547638815</v>
      </c>
      <c r="AD31" s="3"/>
      <c r="AE31" s="117">
        <v>556</v>
      </c>
      <c r="AF31" s="148">
        <v>275.94</v>
      </c>
      <c r="AG31" s="118">
        <f t="shared" si="33"/>
        <v>21.38130000000001</v>
      </c>
      <c r="AH31" s="119">
        <f t="shared" si="34"/>
        <v>1453.6253642201357</v>
      </c>
      <c r="AI31" s="119">
        <f t="shared" si="35"/>
        <v>26.004031560288652</v>
      </c>
      <c r="AJ31" s="3"/>
      <c r="AK31" s="117">
        <v>556</v>
      </c>
      <c r="AL31" s="148">
        <v>275.602</v>
      </c>
      <c r="AM31" s="118">
        <f t="shared" si="30"/>
        <v>21.8707</v>
      </c>
      <c r="AN31" s="119">
        <f t="shared" si="31"/>
        <v>1421.0976329061255</v>
      </c>
      <c r="AO31" s="119">
        <f t="shared" si="32"/>
        <v>25.422140123544285</v>
      </c>
      <c r="AP31" s="3"/>
    </row>
    <row r="32" spans="1:42" ht="12.75">
      <c r="A32" s="117">
        <v>575</v>
      </c>
      <c r="B32" s="148">
        <v>276.854</v>
      </c>
      <c r="C32" s="118">
        <f t="shared" si="0"/>
        <v>21.146000000000015</v>
      </c>
      <c r="D32" s="119">
        <f t="shared" si="1"/>
        <v>1520.0274283552435</v>
      </c>
      <c r="E32" s="119">
        <f t="shared" si="2"/>
        <v>27.19190390617609</v>
      </c>
      <c r="F32" s="3"/>
      <c r="G32" s="117">
        <v>575</v>
      </c>
      <c r="H32" s="148">
        <v>276.1537</v>
      </c>
      <c r="I32" s="118">
        <f t="shared" si="3"/>
        <v>21.048599999999965</v>
      </c>
      <c r="J32" s="119">
        <f t="shared" si="4"/>
        <v>1527.061182216397</v>
      </c>
      <c r="K32" s="119">
        <f t="shared" si="5"/>
        <v>27.31773134555272</v>
      </c>
      <c r="L32" s="3"/>
      <c r="M32" s="117">
        <v>575</v>
      </c>
      <c r="N32" s="148">
        <v>275.6994</v>
      </c>
      <c r="O32" s="118">
        <f t="shared" si="21"/>
        <v>21.711099999999988</v>
      </c>
      <c r="P32" s="119">
        <f t="shared" si="22"/>
        <v>1480.4639101657685</v>
      </c>
      <c r="Q32" s="119">
        <f t="shared" si="23"/>
        <v>26.484148661283875</v>
      </c>
      <c r="R32" s="3"/>
      <c r="S32" s="117">
        <v>574</v>
      </c>
      <c r="T32" s="148">
        <v>275.4236</v>
      </c>
      <c r="U32" s="118">
        <f t="shared" si="24"/>
        <v>21.527199999999993</v>
      </c>
      <c r="V32" s="119">
        <f t="shared" si="25"/>
        <v>1490.5143260619127</v>
      </c>
      <c r="W32" s="119">
        <f t="shared" si="26"/>
        <v>26.663941432234576</v>
      </c>
      <c r="X32" s="3"/>
      <c r="Y32" s="117">
        <v>574</v>
      </c>
      <c r="Z32" s="148">
        <v>275.2883</v>
      </c>
      <c r="AA32" s="118">
        <f t="shared" si="27"/>
        <v>21.838300000000004</v>
      </c>
      <c r="AB32" s="119">
        <f t="shared" si="28"/>
        <v>1469.2810337801018</v>
      </c>
      <c r="AC32" s="119">
        <f t="shared" si="29"/>
        <v>26.284097205368546</v>
      </c>
      <c r="AD32" s="3"/>
      <c r="AE32" s="117">
        <v>575</v>
      </c>
      <c r="AF32" s="148">
        <v>275.1585</v>
      </c>
      <c r="AG32" s="118">
        <f t="shared" si="33"/>
        <v>22.162800000000004</v>
      </c>
      <c r="AH32" s="119">
        <f t="shared" si="34"/>
        <v>1450.2905770029056</v>
      </c>
      <c r="AI32" s="119">
        <f t="shared" si="35"/>
        <v>25.94437525944375</v>
      </c>
      <c r="AJ32" s="3"/>
      <c r="AK32" s="117">
        <v>575</v>
      </c>
      <c r="AL32" s="148">
        <v>275.1856</v>
      </c>
      <c r="AM32" s="118">
        <f t="shared" si="30"/>
        <v>22.287099999999953</v>
      </c>
      <c r="AN32" s="119">
        <f t="shared" si="31"/>
        <v>1442.2019912864423</v>
      </c>
      <c r="AO32" s="119">
        <f t="shared" si="32"/>
        <v>25.799677840544586</v>
      </c>
      <c r="AP32" s="3"/>
    </row>
    <row r="33" spans="1:42" ht="12.75">
      <c r="A33" s="123">
        <v>600</v>
      </c>
      <c r="B33" s="149">
        <v>275.9103</v>
      </c>
      <c r="C33" s="124">
        <f t="shared" si="0"/>
        <v>22.089699999999993</v>
      </c>
      <c r="D33" s="125">
        <f t="shared" si="1"/>
        <v>1518.3547083029653</v>
      </c>
      <c r="E33" s="125">
        <f t="shared" si="2"/>
        <v>27.16198047053605</v>
      </c>
      <c r="F33" s="3"/>
      <c r="G33" s="123">
        <v>599</v>
      </c>
      <c r="H33" s="149">
        <v>275.2938</v>
      </c>
      <c r="I33" s="124">
        <f t="shared" si="3"/>
        <v>21.908500000000004</v>
      </c>
      <c r="J33" s="125">
        <f t="shared" si="4"/>
        <v>1528.3611383709517</v>
      </c>
      <c r="K33" s="125">
        <f t="shared" si="5"/>
        <v>27.340986375151193</v>
      </c>
      <c r="L33" s="3"/>
      <c r="M33" s="123">
        <v>599</v>
      </c>
      <c r="N33" s="149">
        <v>274.7962</v>
      </c>
      <c r="O33" s="124">
        <f t="shared" si="21"/>
        <v>22.614300000000014</v>
      </c>
      <c r="P33" s="125">
        <f t="shared" si="22"/>
        <v>1480.6604670496092</v>
      </c>
      <c r="Q33" s="125">
        <f t="shared" si="23"/>
        <v>26.487664884608396</v>
      </c>
      <c r="R33" s="3"/>
      <c r="S33" s="123">
        <v>599</v>
      </c>
      <c r="T33" s="149">
        <v>274.6367</v>
      </c>
      <c r="U33" s="124">
        <f t="shared" si="24"/>
        <v>22.314099999999996</v>
      </c>
      <c r="V33" s="125">
        <f t="shared" si="25"/>
        <v>1500.5803505406898</v>
      </c>
      <c r="W33" s="125">
        <f t="shared" si="26"/>
        <v>26.84401342648819</v>
      </c>
      <c r="X33" s="3"/>
      <c r="Y33" s="123">
        <v>600</v>
      </c>
      <c r="Z33" s="149">
        <v>274.442</v>
      </c>
      <c r="AA33" s="124">
        <f t="shared" si="27"/>
        <v>22.68459999999999</v>
      </c>
      <c r="AB33" s="125">
        <f t="shared" si="28"/>
        <v>1478.536099380197</v>
      </c>
      <c r="AC33" s="125">
        <f t="shared" si="29"/>
        <v>26.44966188515558</v>
      </c>
      <c r="AD33" s="3"/>
      <c r="AE33" s="123">
        <v>600</v>
      </c>
      <c r="AF33" s="149">
        <v>274.3446</v>
      </c>
      <c r="AG33" s="124">
        <f t="shared" si="33"/>
        <v>22.976699999999994</v>
      </c>
      <c r="AH33" s="125">
        <f t="shared" si="34"/>
        <v>1459.7396492968967</v>
      </c>
      <c r="AI33" s="125">
        <f t="shared" si="35"/>
        <v>26.113410541983843</v>
      </c>
      <c r="AJ33" s="3"/>
      <c r="AK33" s="123">
        <v>600</v>
      </c>
      <c r="AL33" s="149">
        <v>274.2257</v>
      </c>
      <c r="AM33" s="124">
        <f t="shared" si="30"/>
        <v>23.246999999999957</v>
      </c>
      <c r="AN33" s="125">
        <f t="shared" si="31"/>
        <v>1442.7668086204699</v>
      </c>
      <c r="AO33" s="125">
        <f t="shared" si="32"/>
        <v>25.80978190734293</v>
      </c>
      <c r="AP33" s="3"/>
    </row>
    <row r="34" spans="1:42" ht="12.75">
      <c r="A34" s="23" t="s">
        <v>5</v>
      </c>
      <c r="B34" s="23"/>
      <c r="C34" s="38"/>
      <c r="D34" s="30">
        <f>TRIMMEAN(E14:E33,0.4)</f>
        <v>27.222862330258533</v>
      </c>
      <c r="E34" s="23">
        <f>SLOPE(A13:A33,B13:B33)*-1</f>
        <v>27.455340764567513</v>
      </c>
      <c r="F34" s="23"/>
      <c r="G34" s="23" t="s">
        <v>5</v>
      </c>
      <c r="H34" s="23"/>
      <c r="I34" s="38"/>
      <c r="J34" s="30">
        <f>TRIMMEAN(K14:K33,0.4)</f>
        <v>26.611567050907023</v>
      </c>
      <c r="K34" s="23">
        <f>SLOPE(G13:G33,H13:H33)*-1</f>
        <v>27.288844221380966</v>
      </c>
      <c r="L34" s="23"/>
      <c r="M34" s="23" t="s">
        <v>5</v>
      </c>
      <c r="N34" s="23"/>
      <c r="O34" s="38"/>
      <c r="P34" s="30">
        <f>TRIMMEAN(Q14:Q33,0.4)</f>
        <v>25.62711444233432</v>
      </c>
      <c r="Q34" s="23">
        <f>SLOPE(M13:M33,N13:N33)*-1</f>
        <v>27.05560992049667</v>
      </c>
      <c r="R34" s="23"/>
      <c r="S34" s="23" t="s">
        <v>5</v>
      </c>
      <c r="T34" s="23"/>
      <c r="U34" s="38"/>
      <c r="V34" s="30">
        <f>TRIMMEAN(W14:W33,0.4)</f>
        <v>26.17968850178733</v>
      </c>
      <c r="W34" s="23">
        <f>SLOPE(S13:S33,T13:T33)*-1</f>
        <v>26.987889493153443</v>
      </c>
      <c r="X34" s="23"/>
      <c r="Y34" s="23" t="s">
        <v>5</v>
      </c>
      <c r="Z34" s="23"/>
      <c r="AA34" s="38"/>
      <c r="AB34" s="30">
        <f>TRIMMEAN(AC14:AC33,0.4)</f>
        <v>25.52762987996167</v>
      </c>
      <c r="AC34" s="23">
        <f>SLOPE(Y13:Y33,Z13:Z33)*-1</f>
        <v>26.81040307261497</v>
      </c>
      <c r="AD34" s="23"/>
      <c r="AE34" s="23" t="s">
        <v>5</v>
      </c>
      <c r="AF34" s="23"/>
      <c r="AG34" s="38"/>
      <c r="AH34" s="30">
        <f>TRIMMEAN(AI14:AI33,0.4)</f>
        <v>25.111177298968453</v>
      </c>
      <c r="AI34" s="23">
        <f>SLOPE(AE13:AE33,AF13:AF33)*-1</f>
        <v>26.404095949853627</v>
      </c>
      <c r="AJ34" s="23"/>
      <c r="AK34" s="23" t="s">
        <v>5</v>
      </c>
      <c r="AL34" s="23"/>
      <c r="AM34" s="38"/>
      <c r="AN34" s="30">
        <f>TRIMMEAN(AO14:AO33,0.4)</f>
        <v>24.75392666873458</v>
      </c>
      <c r="AO34" s="23">
        <f>SLOPE(AK13:AK33,AL13:AL33)*-1</f>
        <v>26.041461043331967</v>
      </c>
      <c r="AP34" s="23"/>
    </row>
    <row r="35" spans="1:42" ht="12.75">
      <c r="A35" s="23"/>
      <c r="B35" s="23"/>
      <c r="C35" s="23"/>
      <c r="D35" s="30"/>
      <c r="E35" s="23"/>
      <c r="F35" s="23"/>
      <c r="G35" s="23"/>
      <c r="H35" s="23"/>
      <c r="I35" s="23"/>
      <c r="J35" s="30"/>
      <c r="K35" s="23"/>
      <c r="L35" s="23"/>
      <c r="M35" s="23"/>
      <c r="N35" s="23"/>
      <c r="O35" s="23"/>
      <c r="P35" s="30"/>
      <c r="Q35" s="23"/>
      <c r="R35" s="23"/>
      <c r="S35" s="23"/>
      <c r="T35" s="23"/>
      <c r="U35" s="23"/>
      <c r="V35" s="30"/>
      <c r="W35" s="23"/>
      <c r="X35" s="23"/>
      <c r="Y35" s="23"/>
      <c r="Z35" s="23"/>
      <c r="AA35" s="23"/>
      <c r="AB35" s="30"/>
      <c r="AC35" s="23"/>
      <c r="AD35" s="23"/>
      <c r="AE35" s="23"/>
      <c r="AF35" s="23"/>
      <c r="AG35" s="23"/>
      <c r="AH35" s="30"/>
      <c r="AI35" s="23"/>
      <c r="AJ35" s="23"/>
      <c r="AK35" s="37"/>
      <c r="AL35" s="37"/>
      <c r="AM35" s="23"/>
      <c r="AN35" s="30"/>
      <c r="AO35" s="23"/>
      <c r="AP35" s="23"/>
    </row>
    <row r="36" spans="1:42" ht="12.75">
      <c r="A36" s="23"/>
      <c r="B36" s="23"/>
      <c r="C36" s="38"/>
      <c r="D36" s="30"/>
      <c r="E36" s="23"/>
      <c r="F36" s="23"/>
      <c r="G36" s="23"/>
      <c r="H36" s="23"/>
      <c r="I36" s="38"/>
      <c r="J36" s="30"/>
      <c r="K36" s="23"/>
      <c r="L36" s="23"/>
      <c r="M36" s="23"/>
      <c r="N36" s="23"/>
      <c r="O36" s="38"/>
      <c r="P36" s="30"/>
      <c r="Q36" s="23"/>
      <c r="R36" s="23"/>
      <c r="S36" s="23"/>
      <c r="T36" s="23"/>
      <c r="U36" s="38"/>
      <c r="V36" s="30"/>
      <c r="W36" s="23"/>
      <c r="X36" s="23"/>
      <c r="Y36" s="23"/>
      <c r="Z36" s="23"/>
      <c r="AA36" s="38"/>
      <c r="AB36" s="30"/>
      <c r="AC36" s="23"/>
      <c r="AD36" s="23"/>
      <c r="AE36" s="23"/>
      <c r="AF36" s="23"/>
      <c r="AG36" s="38"/>
      <c r="AH36" s="30"/>
      <c r="AI36" s="23"/>
      <c r="AJ36" s="23"/>
      <c r="AK36" s="23"/>
      <c r="AL36" s="23"/>
      <c r="AM36" s="38"/>
      <c r="AN36" s="30"/>
      <c r="AO36" s="23"/>
      <c r="AP36" s="23"/>
    </row>
  </sheetData>
  <sheetProtection/>
  <mergeCells count="10">
    <mergeCell ref="AH7:AI7"/>
    <mergeCell ref="AN7:AO7"/>
    <mergeCell ref="E1:F1"/>
    <mergeCell ref="C2:D2"/>
    <mergeCell ref="C1:D1"/>
    <mergeCell ref="D7:E7"/>
    <mergeCell ref="J7:K7"/>
    <mergeCell ref="P7:Q7"/>
    <mergeCell ref="V7:W7"/>
    <mergeCell ref="AB7:AC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B44" sqref="B44"/>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sheetPr>
  <dimension ref="A1:AP92"/>
  <sheetViews>
    <sheetView showGridLines="0" zoomScale="55" zoomScaleNormal="55" zoomScalePageLayoutView="0" workbookViewId="0" topLeftCell="A1">
      <selection activeCell="E56" sqref="E56"/>
    </sheetView>
  </sheetViews>
  <sheetFormatPr defaultColWidth="9.140625" defaultRowHeight="12.75"/>
  <cols>
    <col min="1" max="1" width="12.7109375" style="0" bestFit="1" customWidth="1"/>
    <col min="2" max="2" width="13.421875" style="0" bestFit="1" customWidth="1"/>
    <col min="3" max="3" width="11.7109375" style="0" bestFit="1" customWidth="1"/>
    <col min="4" max="5" width="13.8515625" style="0" bestFit="1" customWidth="1"/>
    <col min="6" max="6" width="10.421875" style="0" customWidth="1"/>
    <col min="7" max="7" width="12.7109375" style="0" bestFit="1" customWidth="1"/>
    <col min="8" max="8" width="13.421875" style="0" bestFit="1" customWidth="1"/>
    <col min="9" max="9" width="14.7109375" style="0" bestFit="1" customWidth="1"/>
    <col min="10" max="11" width="13.8515625" style="0" bestFit="1" customWidth="1"/>
    <col min="13" max="13" width="12.7109375" style="0" bestFit="1" customWidth="1"/>
    <col min="14" max="14" width="13.421875" style="0" bestFit="1" customWidth="1"/>
    <col min="15" max="15" width="14.7109375" style="0" bestFit="1" customWidth="1"/>
    <col min="16" max="17" width="13.8515625" style="0" bestFit="1" customWidth="1"/>
    <col min="19" max="19" width="12.7109375" style="0" bestFit="1" customWidth="1"/>
    <col min="20" max="20" width="13.421875" style="0" bestFit="1" customWidth="1"/>
    <col min="21" max="21" width="14.7109375" style="0" bestFit="1" customWidth="1"/>
    <col min="22" max="23" width="13.8515625" style="0" bestFit="1" customWidth="1"/>
    <col min="25" max="25" width="12.7109375" style="0" bestFit="1" customWidth="1"/>
    <col min="26" max="26" width="13.421875" style="0" bestFit="1" customWidth="1"/>
    <col min="27" max="27" width="14.7109375" style="0" bestFit="1" customWidth="1"/>
    <col min="28" max="29" width="13.8515625" style="0" bestFit="1" customWidth="1"/>
    <col min="31" max="31" width="12.7109375" style="0" customWidth="1"/>
    <col min="32" max="32" width="13.421875" style="0" bestFit="1" customWidth="1"/>
    <col min="33" max="33" width="14.7109375" style="0" bestFit="1" customWidth="1"/>
    <col min="34" max="35" width="13.8515625" style="0" bestFit="1" customWidth="1"/>
    <col min="37" max="37" width="12.7109375" style="0" customWidth="1"/>
    <col min="38" max="38" width="13.421875" style="0" bestFit="1" customWidth="1"/>
    <col min="39" max="39" width="14.7109375" style="0" bestFit="1" customWidth="1"/>
    <col min="40" max="41" width="13.8515625" style="0" bestFit="1" customWidth="1"/>
    <col min="44" max="45" width="6.140625" style="0" customWidth="1"/>
    <col min="46" max="46" width="12.421875" style="0" customWidth="1"/>
    <col min="47" max="47" width="13.421875" style="0" customWidth="1"/>
    <col min="48" max="48" width="12.421875" style="0" bestFit="1" customWidth="1"/>
    <col min="49" max="49" width="13.421875" style="0" bestFit="1" customWidth="1"/>
  </cols>
  <sheetData>
    <row r="1" spans="1:8" ht="17.25" customHeight="1">
      <c r="A1" s="136" t="s">
        <v>7</v>
      </c>
      <c r="B1" s="136" t="s">
        <v>12</v>
      </c>
      <c r="C1" s="137" t="s">
        <v>43</v>
      </c>
      <c r="D1" s="138"/>
      <c r="E1" s="137" t="s">
        <v>44</v>
      </c>
      <c r="F1" s="138"/>
      <c r="G1" s="150"/>
      <c r="H1" s="94"/>
    </row>
    <row r="2" spans="1:8" ht="12.75">
      <c r="A2" s="141" t="str">
        <f>'Test Conditions'!D8</f>
        <v>7883M</v>
      </c>
      <c r="B2" s="142" t="str">
        <f>'Test Conditions'!E8</f>
        <v>330/620R15</v>
      </c>
      <c r="C2" s="143" t="str">
        <f>'Test Conditions'!C8</f>
        <v>Indy Lights Wet Rear</v>
      </c>
      <c r="D2" s="144"/>
      <c r="E2" s="139">
        <v>310.5</v>
      </c>
      <c r="F2" s="140" t="s">
        <v>14</v>
      </c>
      <c r="G2" s="74"/>
      <c r="H2" s="74"/>
    </row>
    <row r="4" spans="1:42" ht="12.75">
      <c r="A4" s="129"/>
      <c r="B4" s="129"/>
      <c r="C4" s="129"/>
      <c r="D4" s="129"/>
      <c r="E4" s="129"/>
      <c r="F4" s="75"/>
      <c r="G4" s="129"/>
      <c r="H4" s="129"/>
      <c r="I4" s="129"/>
      <c r="J4" s="129"/>
      <c r="K4" s="129"/>
      <c r="L4" s="75"/>
      <c r="M4" s="129"/>
      <c r="N4" s="129"/>
      <c r="O4" s="129"/>
      <c r="P4" s="129"/>
      <c r="Q4" s="129"/>
      <c r="R4" s="75"/>
      <c r="S4" s="129"/>
      <c r="T4" s="129"/>
      <c r="U4" s="129"/>
      <c r="V4" s="129"/>
      <c r="W4" s="129"/>
      <c r="X4" s="75"/>
      <c r="Y4" s="129"/>
      <c r="Z4" s="129"/>
      <c r="AA4" s="129"/>
      <c r="AB4" s="129"/>
      <c r="AC4" s="129"/>
      <c r="AD4" s="75"/>
      <c r="AE4" s="129"/>
      <c r="AF4" s="129"/>
      <c r="AG4" s="129"/>
      <c r="AH4" s="129"/>
      <c r="AI4" s="129"/>
      <c r="AJ4" s="75"/>
      <c r="AK4" s="129"/>
      <c r="AL4" s="129"/>
      <c r="AM4" s="129"/>
      <c r="AN4" s="129"/>
      <c r="AO4" s="129"/>
      <c r="AP4" s="3"/>
    </row>
    <row r="5" spans="1:42" s="74" customFormat="1" ht="12.75">
      <c r="A5" s="151"/>
      <c r="B5" s="151"/>
      <c r="C5" s="151"/>
      <c r="D5" s="151"/>
      <c r="E5" s="151"/>
      <c r="F5" s="75"/>
      <c r="G5" s="151"/>
      <c r="H5" s="151"/>
      <c r="I5" s="151"/>
      <c r="J5" s="151"/>
      <c r="K5" s="151"/>
      <c r="L5" s="75"/>
      <c r="M5" s="151"/>
      <c r="N5" s="151"/>
      <c r="O5" s="151"/>
      <c r="P5" s="151"/>
      <c r="Q5" s="151"/>
      <c r="R5" s="75"/>
      <c r="S5" s="151"/>
      <c r="T5" s="151"/>
      <c r="U5" s="151"/>
      <c r="V5" s="151"/>
      <c r="W5" s="151"/>
      <c r="X5" s="75"/>
      <c r="Y5" s="151"/>
      <c r="Z5" s="151"/>
      <c r="AA5" s="151"/>
      <c r="AB5" s="151"/>
      <c r="AC5" s="151"/>
      <c r="AD5" s="75"/>
      <c r="AE5" s="151"/>
      <c r="AF5" s="151"/>
      <c r="AG5" s="151"/>
      <c r="AH5" s="151"/>
      <c r="AI5" s="151"/>
      <c r="AJ5" s="75"/>
      <c r="AK5" s="151"/>
      <c r="AL5" s="151"/>
      <c r="AM5" s="151"/>
      <c r="AN5" s="151"/>
      <c r="AO5" s="151"/>
      <c r="AP5" s="75"/>
    </row>
    <row r="6" spans="1:42" ht="15">
      <c r="A6" s="134" t="s">
        <v>1</v>
      </c>
      <c r="B6" s="127" t="s">
        <v>27</v>
      </c>
      <c r="C6" s="130"/>
      <c r="D6" s="134" t="s">
        <v>0</v>
      </c>
      <c r="E6" s="126" t="s">
        <v>38</v>
      </c>
      <c r="F6" s="75"/>
      <c r="G6" s="134" t="s">
        <v>1</v>
      </c>
      <c r="H6" s="127" t="s">
        <v>27</v>
      </c>
      <c r="I6" s="130"/>
      <c r="J6" s="134" t="s">
        <v>0</v>
      </c>
      <c r="K6" s="145" t="s">
        <v>45</v>
      </c>
      <c r="L6" s="75"/>
      <c r="M6" s="134" t="s">
        <v>1</v>
      </c>
      <c r="N6" s="127" t="s">
        <v>27</v>
      </c>
      <c r="O6" s="130"/>
      <c r="P6" s="134" t="s">
        <v>0</v>
      </c>
      <c r="Q6" s="146" t="s">
        <v>37</v>
      </c>
      <c r="R6" s="75"/>
      <c r="S6" s="134" t="s">
        <v>1</v>
      </c>
      <c r="T6" s="127" t="s">
        <v>27</v>
      </c>
      <c r="U6" s="130"/>
      <c r="V6" s="134" t="s">
        <v>0</v>
      </c>
      <c r="W6" s="146" t="s">
        <v>32</v>
      </c>
      <c r="X6" s="75"/>
      <c r="Y6" s="134" t="s">
        <v>1</v>
      </c>
      <c r="Z6" s="127" t="s">
        <v>27</v>
      </c>
      <c r="AA6" s="130"/>
      <c r="AB6" s="134" t="s">
        <v>0</v>
      </c>
      <c r="AC6" s="145" t="s">
        <v>46</v>
      </c>
      <c r="AD6" s="75"/>
      <c r="AE6" s="134" t="s">
        <v>1</v>
      </c>
      <c r="AF6" s="127" t="s">
        <v>27</v>
      </c>
      <c r="AG6" s="130"/>
      <c r="AH6" s="134" t="s">
        <v>0</v>
      </c>
      <c r="AI6" s="145" t="s">
        <v>47</v>
      </c>
      <c r="AJ6" s="75"/>
      <c r="AK6" s="134" t="s">
        <v>1</v>
      </c>
      <c r="AL6" s="127" t="s">
        <v>27</v>
      </c>
      <c r="AM6" s="130"/>
      <c r="AN6" s="134" t="s">
        <v>0</v>
      </c>
      <c r="AO6" s="145" t="s">
        <v>48</v>
      </c>
      <c r="AP6" s="3"/>
    </row>
    <row r="7" spans="1:42" ht="15">
      <c r="A7" s="134" t="s">
        <v>2</v>
      </c>
      <c r="B7" s="131" t="s">
        <v>3</v>
      </c>
      <c r="C7" s="134" t="s">
        <v>4</v>
      </c>
      <c r="D7" s="109" t="s">
        <v>39</v>
      </c>
      <c r="E7" s="109"/>
      <c r="F7" s="75"/>
      <c r="G7" s="134" t="s">
        <v>2</v>
      </c>
      <c r="H7" s="131" t="s">
        <v>3</v>
      </c>
      <c r="I7" s="134" t="s">
        <v>4</v>
      </c>
      <c r="J7" s="109" t="s">
        <v>39</v>
      </c>
      <c r="K7" s="109"/>
      <c r="L7" s="75"/>
      <c r="M7" s="134" t="s">
        <v>2</v>
      </c>
      <c r="N7" s="131" t="s">
        <v>3</v>
      </c>
      <c r="O7" s="134" t="s">
        <v>4</v>
      </c>
      <c r="P7" s="109" t="s">
        <v>39</v>
      </c>
      <c r="Q7" s="109"/>
      <c r="R7" s="75"/>
      <c r="S7" s="134" t="s">
        <v>2</v>
      </c>
      <c r="T7" s="131" t="s">
        <v>3</v>
      </c>
      <c r="U7" s="134" t="s">
        <v>4</v>
      </c>
      <c r="V7" s="109" t="s">
        <v>39</v>
      </c>
      <c r="W7" s="109"/>
      <c r="X7" s="75"/>
      <c r="Y7" s="134" t="s">
        <v>2</v>
      </c>
      <c r="Z7" s="131" t="s">
        <v>3</v>
      </c>
      <c r="AA7" s="134" t="s">
        <v>4</v>
      </c>
      <c r="AB7" s="109" t="s">
        <v>39</v>
      </c>
      <c r="AC7" s="109"/>
      <c r="AD7" s="75"/>
      <c r="AE7" s="134" t="s">
        <v>2</v>
      </c>
      <c r="AF7" s="131" t="s">
        <v>3</v>
      </c>
      <c r="AG7" s="134" t="s">
        <v>4</v>
      </c>
      <c r="AH7" s="109" t="s">
        <v>39</v>
      </c>
      <c r="AI7" s="109"/>
      <c r="AJ7" s="75"/>
      <c r="AK7" s="134" t="s">
        <v>2</v>
      </c>
      <c r="AL7" s="131" t="s">
        <v>3</v>
      </c>
      <c r="AM7" s="134" t="s">
        <v>4</v>
      </c>
      <c r="AN7" s="109" t="s">
        <v>39</v>
      </c>
      <c r="AO7" s="109"/>
      <c r="AP7" s="3"/>
    </row>
    <row r="8" spans="1:42" ht="17.25">
      <c r="A8" s="133" t="s">
        <v>40</v>
      </c>
      <c r="B8" s="132" t="s">
        <v>14</v>
      </c>
      <c r="C8" s="133" t="s">
        <v>14</v>
      </c>
      <c r="D8" s="133" t="s">
        <v>41</v>
      </c>
      <c r="E8" s="133" t="s">
        <v>42</v>
      </c>
      <c r="F8" s="75"/>
      <c r="G8" s="133" t="s">
        <v>40</v>
      </c>
      <c r="H8" s="132" t="s">
        <v>14</v>
      </c>
      <c r="I8" s="133" t="s">
        <v>14</v>
      </c>
      <c r="J8" s="133" t="s">
        <v>41</v>
      </c>
      <c r="K8" s="133" t="s">
        <v>42</v>
      </c>
      <c r="L8" s="75"/>
      <c r="M8" s="133" t="s">
        <v>40</v>
      </c>
      <c r="N8" s="132" t="s">
        <v>14</v>
      </c>
      <c r="O8" s="133" t="s">
        <v>14</v>
      </c>
      <c r="P8" s="133" t="s">
        <v>41</v>
      </c>
      <c r="Q8" s="133" t="s">
        <v>42</v>
      </c>
      <c r="R8" s="75"/>
      <c r="S8" s="133" t="s">
        <v>40</v>
      </c>
      <c r="T8" s="132" t="s">
        <v>14</v>
      </c>
      <c r="U8" s="133" t="s">
        <v>14</v>
      </c>
      <c r="V8" s="133" t="s">
        <v>41</v>
      </c>
      <c r="W8" s="133" t="s">
        <v>42</v>
      </c>
      <c r="X8" s="75"/>
      <c r="Y8" s="133" t="s">
        <v>40</v>
      </c>
      <c r="Z8" s="132" t="s">
        <v>14</v>
      </c>
      <c r="AA8" s="133" t="s">
        <v>14</v>
      </c>
      <c r="AB8" s="133" t="s">
        <v>41</v>
      </c>
      <c r="AC8" s="133" t="s">
        <v>42</v>
      </c>
      <c r="AD8" s="75"/>
      <c r="AE8" s="133" t="s">
        <v>40</v>
      </c>
      <c r="AF8" s="132" t="s">
        <v>14</v>
      </c>
      <c r="AG8" s="133" t="s">
        <v>14</v>
      </c>
      <c r="AH8" s="133" t="s">
        <v>41</v>
      </c>
      <c r="AI8" s="133" t="s">
        <v>42</v>
      </c>
      <c r="AJ8" s="75"/>
      <c r="AK8" s="133" t="s">
        <v>40</v>
      </c>
      <c r="AL8" s="132" t="s">
        <v>14</v>
      </c>
      <c r="AM8" s="133" t="s">
        <v>14</v>
      </c>
      <c r="AN8" s="133" t="s">
        <v>41</v>
      </c>
      <c r="AO8" s="133" t="s">
        <v>42</v>
      </c>
      <c r="AP8" s="3"/>
    </row>
    <row r="9" spans="1:42" ht="12.75">
      <c r="A9" s="120">
        <v>0</v>
      </c>
      <c r="B9" s="147">
        <v>310</v>
      </c>
      <c r="C9" s="121">
        <v>0</v>
      </c>
      <c r="D9" s="122">
        <v>0</v>
      </c>
      <c r="E9" s="122">
        <v>0</v>
      </c>
      <c r="F9" s="75"/>
      <c r="G9" s="120">
        <v>0</v>
      </c>
      <c r="H9" s="147">
        <v>309.6458</v>
      </c>
      <c r="I9" s="121">
        <v>0</v>
      </c>
      <c r="J9" s="122">
        <v>0</v>
      </c>
      <c r="K9" s="122">
        <v>0</v>
      </c>
      <c r="L9" s="75"/>
      <c r="M9" s="120">
        <v>0</v>
      </c>
      <c r="N9" s="147">
        <v>310.1622</v>
      </c>
      <c r="O9" s="121">
        <v>0</v>
      </c>
      <c r="P9" s="122">
        <v>0</v>
      </c>
      <c r="Q9" s="122">
        <v>0</v>
      </c>
      <c r="R9" s="75"/>
      <c r="S9" s="120">
        <v>1</v>
      </c>
      <c r="T9" s="147">
        <v>310.027</v>
      </c>
      <c r="U9" s="121">
        <v>0</v>
      </c>
      <c r="V9" s="122">
        <v>0</v>
      </c>
      <c r="W9" s="122">
        <v>0</v>
      </c>
      <c r="X9" s="75"/>
      <c r="Y9" s="120">
        <v>1</v>
      </c>
      <c r="Z9" s="147">
        <v>310.5435</v>
      </c>
      <c r="AA9" s="121">
        <v>0</v>
      </c>
      <c r="AB9" s="122">
        <v>0</v>
      </c>
      <c r="AC9" s="122">
        <v>0</v>
      </c>
      <c r="AD9" s="75"/>
      <c r="AE9" s="120">
        <v>2</v>
      </c>
      <c r="AF9" s="147">
        <v>310.9762</v>
      </c>
      <c r="AG9" s="121">
        <v>0</v>
      </c>
      <c r="AH9" s="122">
        <v>0</v>
      </c>
      <c r="AI9" s="122">
        <v>0</v>
      </c>
      <c r="AJ9" s="75"/>
      <c r="AK9" s="120">
        <v>2</v>
      </c>
      <c r="AL9" s="147">
        <v>311.6549</v>
      </c>
      <c r="AM9" s="121">
        <v>0</v>
      </c>
      <c r="AN9" s="122">
        <v>0</v>
      </c>
      <c r="AO9" s="122">
        <v>0</v>
      </c>
      <c r="AP9" s="3"/>
    </row>
    <row r="10" spans="1:42" ht="12.75">
      <c r="A10" s="117">
        <v>34</v>
      </c>
      <c r="B10" s="148">
        <v>308.7778</v>
      </c>
      <c r="C10" s="118">
        <f>B$9-B10</f>
        <v>1.2221999999999866</v>
      </c>
      <c r="D10" s="119">
        <f>E10*55.9</f>
        <v>1555.0646375388812</v>
      </c>
      <c r="E10" s="119">
        <f>A10/C10</f>
        <v>27.818687612502348</v>
      </c>
      <c r="F10" s="75"/>
      <c r="G10" s="117">
        <v>34</v>
      </c>
      <c r="H10" s="148">
        <v>308.364</v>
      </c>
      <c r="I10" s="118">
        <f>H$9-H10</f>
        <v>1.2818000000000325</v>
      </c>
      <c r="J10" s="119">
        <f>K10*55.9</f>
        <v>1482.7586206896176</v>
      </c>
      <c r="K10" s="119">
        <f>G10/I10</f>
        <v>26.52519893899137</v>
      </c>
      <c r="L10" s="75"/>
      <c r="M10" s="117">
        <v>34</v>
      </c>
      <c r="N10" s="148">
        <v>308.6452</v>
      </c>
      <c r="O10" s="118">
        <f>N$9-N10</f>
        <v>1.516999999999996</v>
      </c>
      <c r="P10" s="119">
        <f>Q10*55.9</f>
        <v>1252.8675016479929</v>
      </c>
      <c r="Q10" s="119">
        <f>M10/O10</f>
        <v>22.412656558998084</v>
      </c>
      <c r="R10" s="75"/>
      <c r="S10" s="117">
        <v>34</v>
      </c>
      <c r="T10" s="148">
        <v>308.6831</v>
      </c>
      <c r="U10" s="118">
        <f>T$9-T10</f>
        <v>1.3438999999999623</v>
      </c>
      <c r="V10" s="119">
        <f>W10*55.9</f>
        <v>1414.2421311109854</v>
      </c>
      <c r="W10" s="119">
        <f>S10/U10</f>
        <v>25.29950145100153</v>
      </c>
      <c r="X10" s="75"/>
      <c r="Y10" s="117">
        <v>34</v>
      </c>
      <c r="Z10" s="148">
        <v>308.9968</v>
      </c>
      <c r="AA10" s="118">
        <f>Z$9-Z10</f>
        <v>1.546699999999987</v>
      </c>
      <c r="AB10" s="119">
        <f>AC10*55.9</f>
        <v>1228.8097239283738</v>
      </c>
      <c r="AC10" s="119">
        <f>Y10/AA10</f>
        <v>21.982284864550518</v>
      </c>
      <c r="AD10" s="75"/>
      <c r="AE10" s="117">
        <v>35</v>
      </c>
      <c r="AF10" s="148">
        <v>310.0757</v>
      </c>
      <c r="AG10" s="118">
        <f>AF$9-AF10</f>
        <v>0.9005000000000223</v>
      </c>
      <c r="AH10" s="119">
        <f>AI10*55.9</f>
        <v>2172.6818434202683</v>
      </c>
      <c r="AI10" s="119">
        <f>AE10/AG10</f>
        <v>38.86729594669532</v>
      </c>
      <c r="AJ10" s="75"/>
      <c r="AK10" s="117">
        <v>34</v>
      </c>
      <c r="AL10" s="148">
        <v>310.7626</v>
      </c>
      <c r="AM10" s="118">
        <f>AL$9-AL10</f>
        <v>0.8922999999999774</v>
      </c>
      <c r="AN10" s="119">
        <f>AO10*55.9</f>
        <v>2130.0011206993704</v>
      </c>
      <c r="AO10" s="119">
        <f>AK10/AM10</f>
        <v>38.103776756697144</v>
      </c>
      <c r="AP10" s="3"/>
    </row>
    <row r="11" spans="1:42" ht="12.75">
      <c r="A11" s="117">
        <v>60</v>
      </c>
      <c r="B11" s="148">
        <v>307.8637</v>
      </c>
      <c r="C11" s="118">
        <f aca="true" t="shared" si="0" ref="C11:C33">B$9-B11</f>
        <v>2.1363000000000056</v>
      </c>
      <c r="D11" s="119">
        <f aca="true" t="shared" si="1" ref="D11:D33">E11*55.9</f>
        <v>1570.0042128914438</v>
      </c>
      <c r="E11" s="119">
        <f aca="true" t="shared" si="2" ref="E11:E33">A11/C11</f>
        <v>28.085942985535667</v>
      </c>
      <c r="F11" s="75"/>
      <c r="G11" s="117">
        <v>60</v>
      </c>
      <c r="H11" s="148">
        <v>307.5555</v>
      </c>
      <c r="I11" s="118">
        <f aca="true" t="shared" si="3" ref="I11:I33">H$9-H11</f>
        <v>2.0903000000000134</v>
      </c>
      <c r="J11" s="119">
        <f aca="true" t="shared" si="4" ref="J11:J33">K11*55.9</f>
        <v>1604.5543701860875</v>
      </c>
      <c r="K11" s="119">
        <f aca="true" t="shared" si="5" ref="K11:K33">G11/I11</f>
        <v>28.70401377792643</v>
      </c>
      <c r="L11" s="75"/>
      <c r="M11" s="117">
        <v>60</v>
      </c>
      <c r="N11" s="148">
        <v>307.5393</v>
      </c>
      <c r="O11" s="118">
        <f aca="true" t="shared" si="6" ref="O11:O33">N$9-N11</f>
        <v>2.6228999999999587</v>
      </c>
      <c r="P11" s="119">
        <f aca="true" t="shared" si="7" ref="P11:P33">Q11*55.9</f>
        <v>1278.7372755347335</v>
      </c>
      <c r="Q11" s="119">
        <f aca="true" t="shared" si="8" ref="Q11:Q33">M11/O11</f>
        <v>22.875443211712586</v>
      </c>
      <c r="R11" s="75"/>
      <c r="S11" s="117">
        <v>60</v>
      </c>
      <c r="T11" s="148">
        <v>307.5366</v>
      </c>
      <c r="U11" s="118">
        <f aca="true" t="shared" si="9" ref="U11:U33">T$9-T11</f>
        <v>2.4903999999999655</v>
      </c>
      <c r="V11" s="119">
        <f aca="true" t="shared" si="10" ref="V11:V33">W11*55.9</f>
        <v>1346.7716029553671</v>
      </c>
      <c r="W11" s="119">
        <f aca="true" t="shared" si="11" ref="W11:W33">S11/U11</f>
        <v>24.09251525859333</v>
      </c>
      <c r="X11" s="75"/>
      <c r="Y11" s="117">
        <v>60</v>
      </c>
      <c r="Z11" s="148">
        <v>308.072</v>
      </c>
      <c r="AA11" s="118">
        <f aca="true" t="shared" si="12" ref="AA11:AA33">Z$9-Z11</f>
        <v>2.471499999999992</v>
      </c>
      <c r="AB11" s="119">
        <f aca="true" t="shared" si="13" ref="AB11:AB33">AC11*55.9</f>
        <v>1357.0706048958168</v>
      </c>
      <c r="AC11" s="119">
        <f aca="true" t="shared" si="14" ref="AC11:AC33">Y11/AA11</f>
        <v>24.2767550070808</v>
      </c>
      <c r="AD11" s="75"/>
      <c r="AE11" s="117">
        <v>60</v>
      </c>
      <c r="AF11" s="148">
        <v>308.4505</v>
      </c>
      <c r="AG11" s="118">
        <f aca="true" t="shared" si="15" ref="AG11:AG25">AF$9-AF11</f>
        <v>2.525700000000029</v>
      </c>
      <c r="AH11" s="119">
        <f aca="true" t="shared" si="16" ref="AH11:AH25">AI11*55.9</f>
        <v>1327.9486874925612</v>
      </c>
      <c r="AI11" s="119">
        <f aca="true" t="shared" si="17" ref="AI11:AI25">AE11/AG11</f>
        <v>23.75579047392775</v>
      </c>
      <c r="AJ11" s="75"/>
      <c r="AK11" s="117">
        <v>60</v>
      </c>
      <c r="AL11" s="148">
        <v>309.1401</v>
      </c>
      <c r="AM11" s="118">
        <f aca="true" t="shared" si="18" ref="AM11:AM33">AL$9-AL11</f>
        <v>2.5147999999999797</v>
      </c>
      <c r="AN11" s="119">
        <f aca="true" t="shared" si="19" ref="AN11:AN33">AO11*55.9</f>
        <v>1333.704469540332</v>
      </c>
      <c r="AO11" s="119">
        <f aca="true" t="shared" si="20" ref="AO11:AO33">AK11/AM11</f>
        <v>23.8587561635122</v>
      </c>
      <c r="AP11" s="3"/>
    </row>
    <row r="12" spans="1:42" ht="12.75">
      <c r="A12" s="117">
        <v>90</v>
      </c>
      <c r="B12" s="148">
        <v>306.8119</v>
      </c>
      <c r="C12" s="118">
        <f t="shared" si="0"/>
        <v>3.18810000000002</v>
      </c>
      <c r="D12" s="119">
        <f t="shared" si="1"/>
        <v>1578.0558953608634</v>
      </c>
      <c r="E12" s="119">
        <f t="shared" si="2"/>
        <v>28.229980239013656</v>
      </c>
      <c r="F12" s="75"/>
      <c r="G12" s="117">
        <v>89</v>
      </c>
      <c r="H12" s="148">
        <v>306.4252</v>
      </c>
      <c r="I12" s="118">
        <f t="shared" si="3"/>
        <v>3.2205999999999904</v>
      </c>
      <c r="J12" s="119">
        <f t="shared" si="4"/>
        <v>1544.7742656647877</v>
      </c>
      <c r="K12" s="119">
        <f t="shared" si="5"/>
        <v>27.6346022480284</v>
      </c>
      <c r="L12" s="75"/>
      <c r="M12" s="117">
        <v>89</v>
      </c>
      <c r="N12" s="148">
        <v>306.4739</v>
      </c>
      <c r="O12" s="118">
        <f t="shared" si="6"/>
        <v>3.6882999999999697</v>
      </c>
      <c r="P12" s="119">
        <f t="shared" si="7"/>
        <v>1348.8870211208525</v>
      </c>
      <c r="Q12" s="119">
        <f t="shared" si="8"/>
        <v>24.130358159585914</v>
      </c>
      <c r="R12" s="75"/>
      <c r="S12" s="117">
        <v>89</v>
      </c>
      <c r="T12" s="148">
        <v>306.271</v>
      </c>
      <c r="U12" s="118">
        <f t="shared" si="9"/>
        <v>3.755999999999972</v>
      </c>
      <c r="V12" s="119">
        <f t="shared" si="10"/>
        <v>1324.5740149094881</v>
      </c>
      <c r="W12" s="119">
        <f t="shared" si="11"/>
        <v>23.69542066027707</v>
      </c>
      <c r="X12" s="75"/>
      <c r="Y12" s="117">
        <v>89</v>
      </c>
      <c r="Z12" s="148">
        <v>306.6821</v>
      </c>
      <c r="AA12" s="118">
        <f t="shared" si="12"/>
        <v>3.8614000000000033</v>
      </c>
      <c r="AB12" s="119">
        <f t="shared" si="13"/>
        <v>1288.4187082405333</v>
      </c>
      <c r="AC12" s="119">
        <f t="shared" si="14"/>
        <v>23.04863521002743</v>
      </c>
      <c r="AD12" s="75"/>
      <c r="AE12" s="117">
        <v>88</v>
      </c>
      <c r="AF12" s="148">
        <v>307.2526</v>
      </c>
      <c r="AG12" s="118">
        <f t="shared" si="15"/>
        <v>3.723600000000033</v>
      </c>
      <c r="AH12" s="119">
        <f t="shared" si="16"/>
        <v>1321.0871199913945</v>
      </c>
      <c r="AI12" s="119">
        <f t="shared" si="17"/>
        <v>23.633043291438184</v>
      </c>
      <c r="AJ12" s="75"/>
      <c r="AK12" s="117">
        <v>88</v>
      </c>
      <c r="AL12" s="148">
        <v>307.8502</v>
      </c>
      <c r="AM12" s="118">
        <f t="shared" si="18"/>
        <v>3.8047000000000253</v>
      </c>
      <c r="AN12" s="119">
        <f t="shared" si="19"/>
        <v>1292.9271690277728</v>
      </c>
      <c r="AO12" s="119">
        <f t="shared" si="20"/>
        <v>23.129287460246385</v>
      </c>
      <c r="AP12" s="3"/>
    </row>
    <row r="13" spans="1:42" ht="12.75">
      <c r="A13" s="117">
        <v>119</v>
      </c>
      <c r="B13" s="148">
        <v>305.906</v>
      </c>
      <c r="C13" s="118">
        <f t="shared" si="0"/>
        <v>4.093999999999994</v>
      </c>
      <c r="D13" s="119">
        <f t="shared" si="1"/>
        <v>1624.8412310698607</v>
      </c>
      <c r="E13" s="119">
        <f t="shared" si="2"/>
        <v>29.06692721055207</v>
      </c>
      <c r="F13" s="75"/>
      <c r="G13" s="117">
        <v>119</v>
      </c>
      <c r="H13" s="148">
        <v>305.4328</v>
      </c>
      <c r="I13" s="118">
        <f t="shared" si="3"/>
        <v>4.213000000000022</v>
      </c>
      <c r="J13" s="119">
        <f t="shared" si="4"/>
        <v>1578.946119154988</v>
      </c>
      <c r="K13" s="119">
        <f t="shared" si="5"/>
        <v>28.245905530500682</v>
      </c>
      <c r="L13" s="75"/>
      <c r="M13" s="117">
        <v>118</v>
      </c>
      <c r="N13" s="148">
        <v>305.4463</v>
      </c>
      <c r="O13" s="118">
        <f t="shared" si="6"/>
        <v>4.715899999999976</v>
      </c>
      <c r="P13" s="119">
        <f t="shared" si="7"/>
        <v>1398.7149854746779</v>
      </c>
      <c r="Q13" s="119">
        <f t="shared" si="8"/>
        <v>25.02173498165792</v>
      </c>
      <c r="R13" s="75"/>
      <c r="S13" s="117">
        <v>118</v>
      </c>
      <c r="T13" s="148">
        <v>305.4679</v>
      </c>
      <c r="U13" s="118">
        <f t="shared" si="9"/>
        <v>4.559100000000001</v>
      </c>
      <c r="V13" s="119">
        <f t="shared" si="10"/>
        <v>1446.8206444254345</v>
      </c>
      <c r="W13" s="119">
        <f t="shared" si="11"/>
        <v>25.882301331403124</v>
      </c>
      <c r="X13" s="75"/>
      <c r="Y13" s="117">
        <v>118</v>
      </c>
      <c r="Z13" s="148">
        <v>305.6248</v>
      </c>
      <c r="AA13" s="118">
        <f t="shared" si="12"/>
        <v>4.918700000000001</v>
      </c>
      <c r="AB13" s="119">
        <f t="shared" si="13"/>
        <v>1341.045398174314</v>
      </c>
      <c r="AC13" s="119">
        <f t="shared" si="14"/>
        <v>23.990078679325833</v>
      </c>
      <c r="AD13" s="75"/>
      <c r="AE13" s="117">
        <v>118</v>
      </c>
      <c r="AF13" s="148">
        <v>305.8762</v>
      </c>
      <c r="AG13" s="118">
        <f t="shared" si="15"/>
        <v>5.100000000000023</v>
      </c>
      <c r="AH13" s="119">
        <f t="shared" si="16"/>
        <v>1293.372549019602</v>
      </c>
      <c r="AI13" s="119">
        <f t="shared" si="17"/>
        <v>23.13725490196068</v>
      </c>
      <c r="AJ13" s="75"/>
      <c r="AK13" s="117">
        <v>118</v>
      </c>
      <c r="AL13" s="148">
        <v>306.5117</v>
      </c>
      <c r="AM13" s="118">
        <f t="shared" si="18"/>
        <v>5.143199999999979</v>
      </c>
      <c r="AN13" s="119">
        <f t="shared" si="19"/>
        <v>1282.508943848193</v>
      </c>
      <c r="AO13" s="119">
        <f t="shared" si="20"/>
        <v>22.94291491678342</v>
      </c>
      <c r="AP13" s="3"/>
    </row>
    <row r="14" spans="1:42" ht="12.75">
      <c r="A14" s="117">
        <v>150</v>
      </c>
      <c r="B14" s="148">
        <v>304.9406</v>
      </c>
      <c r="C14" s="118">
        <f t="shared" si="0"/>
        <v>5.059399999999982</v>
      </c>
      <c r="D14" s="119">
        <f t="shared" si="1"/>
        <v>1657.311143613873</v>
      </c>
      <c r="E14" s="119">
        <f t="shared" si="2"/>
        <v>29.647784322251752</v>
      </c>
      <c r="F14" s="75"/>
      <c r="G14" s="117">
        <v>150</v>
      </c>
      <c r="H14" s="148">
        <v>304.3457</v>
      </c>
      <c r="I14" s="118">
        <f t="shared" si="3"/>
        <v>5.300099999999986</v>
      </c>
      <c r="J14" s="119">
        <f t="shared" si="4"/>
        <v>1582.0456217807252</v>
      </c>
      <c r="K14" s="119">
        <f t="shared" si="5"/>
        <v>28.301352804664138</v>
      </c>
      <c r="L14" s="75"/>
      <c r="M14" s="117">
        <v>150</v>
      </c>
      <c r="N14" s="148">
        <v>304.3701</v>
      </c>
      <c r="O14" s="118">
        <f t="shared" si="6"/>
        <v>5.792100000000005</v>
      </c>
      <c r="P14" s="119">
        <f t="shared" si="7"/>
        <v>1447.6614699331838</v>
      </c>
      <c r="Q14" s="119">
        <f t="shared" si="8"/>
        <v>25.897342932615093</v>
      </c>
      <c r="R14" s="75"/>
      <c r="S14" s="117">
        <v>149</v>
      </c>
      <c r="T14" s="148">
        <v>304.2916</v>
      </c>
      <c r="U14" s="118">
        <f t="shared" si="9"/>
        <v>5.73539999999997</v>
      </c>
      <c r="V14" s="119">
        <f t="shared" si="10"/>
        <v>1452.2265229975317</v>
      </c>
      <c r="W14" s="119">
        <f t="shared" si="11"/>
        <v>25.979007567039922</v>
      </c>
      <c r="X14" s="75"/>
      <c r="Y14" s="117">
        <v>149</v>
      </c>
      <c r="Z14" s="148">
        <v>304.4566</v>
      </c>
      <c r="AA14" s="118">
        <f t="shared" si="12"/>
        <v>6.086900000000014</v>
      </c>
      <c r="AB14" s="119">
        <f t="shared" si="13"/>
        <v>1368.364849102167</v>
      </c>
      <c r="AC14" s="119">
        <f t="shared" si="14"/>
        <v>24.47879873170245</v>
      </c>
      <c r="AD14" s="75"/>
      <c r="AE14" s="117">
        <v>149</v>
      </c>
      <c r="AF14" s="148">
        <v>304.7162</v>
      </c>
      <c r="AG14" s="118">
        <f t="shared" si="15"/>
        <v>6.259999999999991</v>
      </c>
      <c r="AH14" s="119">
        <f t="shared" si="16"/>
        <v>1330.5271565495227</v>
      </c>
      <c r="AI14" s="119">
        <f t="shared" si="17"/>
        <v>23.801916932907382</v>
      </c>
      <c r="AJ14" s="75"/>
      <c r="AK14" s="117">
        <v>148</v>
      </c>
      <c r="AL14" s="148">
        <v>305.1651</v>
      </c>
      <c r="AM14" s="118">
        <f t="shared" si="18"/>
        <v>6.4898000000000025</v>
      </c>
      <c r="AN14" s="119">
        <f t="shared" si="19"/>
        <v>1274.8004561003415</v>
      </c>
      <c r="AO14" s="119">
        <f t="shared" si="20"/>
        <v>22.805017103762818</v>
      </c>
      <c r="AP14" s="3"/>
    </row>
    <row r="15" spans="1:42" ht="12.75">
      <c r="A15" s="117">
        <v>177</v>
      </c>
      <c r="B15" s="148">
        <v>304.3052</v>
      </c>
      <c r="C15" s="118">
        <f t="shared" si="0"/>
        <v>5.6947999999999865</v>
      </c>
      <c r="D15" s="119">
        <f t="shared" si="1"/>
        <v>1737.4271265013736</v>
      </c>
      <c r="E15" s="119">
        <f t="shared" si="2"/>
        <v>31.08098616281527</v>
      </c>
      <c r="F15" s="75"/>
      <c r="G15" s="117">
        <v>177</v>
      </c>
      <c r="H15" s="148">
        <v>303.3831</v>
      </c>
      <c r="I15" s="118">
        <f t="shared" si="3"/>
        <v>6.262699999999995</v>
      </c>
      <c r="J15" s="119">
        <f t="shared" si="4"/>
        <v>1579.877688536894</v>
      </c>
      <c r="K15" s="119">
        <f t="shared" si="5"/>
        <v>28.26257045683174</v>
      </c>
      <c r="L15" s="75"/>
      <c r="M15" s="117">
        <v>177</v>
      </c>
      <c r="N15" s="148">
        <v>303.6562</v>
      </c>
      <c r="O15" s="118">
        <f t="shared" si="6"/>
        <v>6.505999999999972</v>
      </c>
      <c r="P15" s="119">
        <f t="shared" si="7"/>
        <v>1520.7961881340366</v>
      </c>
      <c r="Q15" s="119">
        <f t="shared" si="8"/>
        <v>27.205656317245737</v>
      </c>
      <c r="R15" s="75"/>
      <c r="S15" s="117">
        <v>177</v>
      </c>
      <c r="T15" s="148">
        <v>303.3371</v>
      </c>
      <c r="U15" s="118">
        <f t="shared" si="9"/>
        <v>6.689899999999966</v>
      </c>
      <c r="V15" s="119">
        <f t="shared" si="10"/>
        <v>1478.9907173500426</v>
      </c>
      <c r="W15" s="119">
        <f t="shared" si="11"/>
        <v>26.457794585868385</v>
      </c>
      <c r="X15" s="75"/>
      <c r="Y15" s="117">
        <v>176</v>
      </c>
      <c r="Z15" s="148">
        <v>303.3479</v>
      </c>
      <c r="AA15" s="118">
        <f t="shared" si="12"/>
        <v>7.195600000000013</v>
      </c>
      <c r="AB15" s="119">
        <f t="shared" si="13"/>
        <v>1367.2800044471596</v>
      </c>
      <c r="AC15" s="119">
        <f t="shared" si="14"/>
        <v>24.459391850575308</v>
      </c>
      <c r="AD15" s="75"/>
      <c r="AE15" s="117">
        <v>177</v>
      </c>
      <c r="AF15" s="148">
        <v>303.7103</v>
      </c>
      <c r="AG15" s="118">
        <f t="shared" si="15"/>
        <v>7.265899999999988</v>
      </c>
      <c r="AH15" s="119">
        <f t="shared" si="16"/>
        <v>1361.7445877317355</v>
      </c>
      <c r="AI15" s="119">
        <f t="shared" si="17"/>
        <v>24.360368295737665</v>
      </c>
      <c r="AJ15" s="75"/>
      <c r="AK15" s="117">
        <v>176</v>
      </c>
      <c r="AL15" s="148">
        <v>304.0131</v>
      </c>
      <c r="AM15" s="118">
        <f t="shared" si="18"/>
        <v>7.641799999999989</v>
      </c>
      <c r="AN15" s="119">
        <f t="shared" si="19"/>
        <v>1287.4453662749634</v>
      </c>
      <c r="AO15" s="119">
        <f t="shared" si="20"/>
        <v>23.03122301028557</v>
      </c>
      <c r="AP15" s="3"/>
    </row>
    <row r="16" spans="1:42" ht="12.75">
      <c r="A16" s="117">
        <v>189</v>
      </c>
      <c r="B16" s="148">
        <v>303.4291</v>
      </c>
      <c r="C16" s="118">
        <f t="shared" si="0"/>
        <v>6.570899999999995</v>
      </c>
      <c r="D16" s="119">
        <f t="shared" si="1"/>
        <v>1607.8619367209983</v>
      </c>
      <c r="E16" s="119">
        <f t="shared" si="2"/>
        <v>28.763183125599255</v>
      </c>
      <c r="F16" s="75"/>
      <c r="G16" s="117">
        <v>189</v>
      </c>
      <c r="H16" s="148">
        <v>302.9234</v>
      </c>
      <c r="I16" s="118">
        <f t="shared" si="3"/>
        <v>6.722399999999993</v>
      </c>
      <c r="J16" s="119">
        <f t="shared" si="4"/>
        <v>1571.6262049268134</v>
      </c>
      <c r="K16" s="119">
        <f t="shared" si="5"/>
        <v>28.114958943234587</v>
      </c>
      <c r="L16" s="75"/>
      <c r="M16" s="117">
        <v>189</v>
      </c>
      <c r="N16" s="148">
        <v>302.9856</v>
      </c>
      <c r="O16" s="118">
        <f t="shared" si="6"/>
        <v>7.176600000000008</v>
      </c>
      <c r="P16" s="119">
        <f t="shared" si="7"/>
        <v>1472.159518434912</v>
      </c>
      <c r="Q16" s="119">
        <f t="shared" si="8"/>
        <v>26.33559066967642</v>
      </c>
      <c r="R16" s="75"/>
      <c r="S16" s="117">
        <v>190</v>
      </c>
      <c r="T16" s="148">
        <v>302.8341</v>
      </c>
      <c r="U16" s="118">
        <f t="shared" si="9"/>
        <v>7.192900000000009</v>
      </c>
      <c r="V16" s="119">
        <f t="shared" si="10"/>
        <v>1476.594975600938</v>
      </c>
      <c r="W16" s="119">
        <f t="shared" si="11"/>
        <v>26.414936951716243</v>
      </c>
      <c r="X16" s="75"/>
      <c r="Y16" s="117">
        <v>189</v>
      </c>
      <c r="Z16" s="148">
        <v>302.9071</v>
      </c>
      <c r="AA16" s="118">
        <f t="shared" si="12"/>
        <v>7.6363999999999805</v>
      </c>
      <c r="AB16" s="119">
        <f t="shared" si="13"/>
        <v>1383.51841181709</v>
      </c>
      <c r="AC16" s="119">
        <f t="shared" si="14"/>
        <v>24.74988214341843</v>
      </c>
      <c r="AD16" s="75"/>
      <c r="AE16" s="117">
        <v>189</v>
      </c>
      <c r="AF16" s="148">
        <v>303.0991</v>
      </c>
      <c r="AG16" s="118">
        <f t="shared" si="15"/>
        <v>7.8770999999999844</v>
      </c>
      <c r="AH16" s="119">
        <f t="shared" si="16"/>
        <v>1341.2423353772353</v>
      </c>
      <c r="AI16" s="119">
        <f t="shared" si="17"/>
        <v>23.993601706211724</v>
      </c>
      <c r="AJ16" s="75"/>
      <c r="AK16" s="117">
        <v>189</v>
      </c>
      <c r="AL16" s="148">
        <v>303.3128</v>
      </c>
      <c r="AM16" s="118">
        <f t="shared" si="18"/>
        <v>8.342100000000016</v>
      </c>
      <c r="AN16" s="119">
        <f t="shared" si="19"/>
        <v>1266.4796633941069</v>
      </c>
      <c r="AO16" s="119">
        <f t="shared" si="20"/>
        <v>22.656165713669175</v>
      </c>
      <c r="AP16" s="3"/>
    </row>
    <row r="17" spans="1:42" ht="12.75">
      <c r="A17" s="117">
        <v>215</v>
      </c>
      <c r="B17" s="148">
        <v>302.6881</v>
      </c>
      <c r="C17" s="118">
        <f t="shared" si="0"/>
        <v>7.31189999999998</v>
      </c>
      <c r="D17" s="119">
        <f t="shared" si="1"/>
        <v>1643.6904224620184</v>
      </c>
      <c r="E17" s="119">
        <f t="shared" si="2"/>
        <v>29.404122047621083</v>
      </c>
      <c r="F17" s="75"/>
      <c r="G17" s="117">
        <v>215</v>
      </c>
      <c r="H17" s="148">
        <v>302.1392</v>
      </c>
      <c r="I17" s="118">
        <f t="shared" si="3"/>
        <v>7.506599999999992</v>
      </c>
      <c r="J17" s="119">
        <f t="shared" si="4"/>
        <v>1601.0577358591124</v>
      </c>
      <c r="K17" s="119">
        <f t="shared" si="5"/>
        <v>28.641462179948345</v>
      </c>
      <c r="L17" s="75"/>
      <c r="M17" s="117">
        <v>215</v>
      </c>
      <c r="N17" s="148">
        <v>302.15</v>
      </c>
      <c r="O17" s="118">
        <f t="shared" si="6"/>
        <v>8.012200000000007</v>
      </c>
      <c r="P17" s="119">
        <f t="shared" si="7"/>
        <v>1500.0249619330507</v>
      </c>
      <c r="Q17" s="119">
        <f t="shared" si="8"/>
        <v>26.834078031002697</v>
      </c>
      <c r="R17" s="75"/>
      <c r="S17" s="117">
        <v>215</v>
      </c>
      <c r="T17" s="148">
        <v>302.004</v>
      </c>
      <c r="U17" s="118">
        <f t="shared" si="9"/>
        <v>8.022999999999968</v>
      </c>
      <c r="V17" s="119">
        <f t="shared" si="10"/>
        <v>1498.005733516147</v>
      </c>
      <c r="W17" s="119">
        <f t="shared" si="11"/>
        <v>26.797955876854154</v>
      </c>
      <c r="X17" s="75"/>
      <c r="Y17" s="117">
        <v>215</v>
      </c>
      <c r="Z17" s="148">
        <v>302.0067</v>
      </c>
      <c r="AA17" s="118">
        <f t="shared" si="12"/>
        <v>8.536799999999971</v>
      </c>
      <c r="AB17" s="119">
        <f t="shared" si="13"/>
        <v>1407.846031299789</v>
      </c>
      <c r="AC17" s="119">
        <f t="shared" si="14"/>
        <v>25.185081060819126</v>
      </c>
      <c r="AD17" s="75"/>
      <c r="AE17" s="117">
        <v>215</v>
      </c>
      <c r="AF17" s="148">
        <v>302.0932</v>
      </c>
      <c r="AG17" s="118">
        <f t="shared" si="15"/>
        <v>8.882999999999981</v>
      </c>
      <c r="AH17" s="119">
        <f t="shared" si="16"/>
        <v>1352.9775976584517</v>
      </c>
      <c r="AI17" s="119">
        <f t="shared" si="17"/>
        <v>24.203534841832766</v>
      </c>
      <c r="AJ17" s="75"/>
      <c r="AK17" s="117">
        <v>215</v>
      </c>
      <c r="AL17" s="148">
        <v>302.3717</v>
      </c>
      <c r="AM17" s="118">
        <f t="shared" si="18"/>
        <v>9.283200000000022</v>
      </c>
      <c r="AN17" s="119">
        <f t="shared" si="19"/>
        <v>1294.6505515339506</v>
      </c>
      <c r="AO17" s="119">
        <f t="shared" si="20"/>
        <v>23.16011720096513</v>
      </c>
      <c r="AP17" s="3"/>
    </row>
    <row r="18" spans="1:42" ht="12.75">
      <c r="A18" s="117">
        <v>243</v>
      </c>
      <c r="B18" s="148">
        <v>301.8769</v>
      </c>
      <c r="C18" s="118">
        <f t="shared" si="0"/>
        <v>8.123100000000022</v>
      </c>
      <c r="D18" s="119">
        <f t="shared" si="1"/>
        <v>1672.2310447981636</v>
      </c>
      <c r="E18" s="119">
        <f t="shared" si="2"/>
        <v>29.914687742364286</v>
      </c>
      <c r="F18" s="75"/>
      <c r="G18" s="117">
        <v>243</v>
      </c>
      <c r="H18" s="148">
        <v>301.1657</v>
      </c>
      <c r="I18" s="118">
        <f t="shared" si="3"/>
        <v>8.480099999999993</v>
      </c>
      <c r="J18" s="119">
        <f t="shared" si="4"/>
        <v>1601.8325255598413</v>
      </c>
      <c r="K18" s="119">
        <f t="shared" si="5"/>
        <v>28.65532246082006</v>
      </c>
      <c r="L18" s="75"/>
      <c r="M18" s="117">
        <v>243</v>
      </c>
      <c r="N18" s="148">
        <v>301.2117</v>
      </c>
      <c r="O18" s="118">
        <f t="shared" si="6"/>
        <v>8.950499999999977</v>
      </c>
      <c r="P18" s="119">
        <f t="shared" si="7"/>
        <v>1517.6470588235334</v>
      </c>
      <c r="Q18" s="119">
        <f t="shared" si="8"/>
        <v>27.149321266968396</v>
      </c>
      <c r="R18" s="75"/>
      <c r="S18" s="117">
        <v>243</v>
      </c>
      <c r="T18" s="148">
        <v>301.0035</v>
      </c>
      <c r="U18" s="118">
        <f t="shared" si="9"/>
        <v>9.023500000000013</v>
      </c>
      <c r="V18" s="119">
        <f t="shared" si="10"/>
        <v>1505.3693134592986</v>
      </c>
      <c r="W18" s="119">
        <f t="shared" si="11"/>
        <v>26.929683603923053</v>
      </c>
      <c r="X18" s="75"/>
      <c r="Y18" s="117">
        <v>243</v>
      </c>
      <c r="Z18" s="148">
        <v>301.0792</v>
      </c>
      <c r="AA18" s="118">
        <f t="shared" si="12"/>
        <v>9.46429999999998</v>
      </c>
      <c r="AB18" s="119">
        <f t="shared" si="13"/>
        <v>1435.2567014993215</v>
      </c>
      <c r="AC18" s="119">
        <f t="shared" si="14"/>
        <v>25.67543294274278</v>
      </c>
      <c r="AD18" s="75"/>
      <c r="AE18" s="117">
        <v>243</v>
      </c>
      <c r="AF18" s="148">
        <v>301.1306</v>
      </c>
      <c r="AG18" s="118">
        <f t="shared" si="15"/>
        <v>9.84559999999999</v>
      </c>
      <c r="AH18" s="119">
        <f t="shared" si="16"/>
        <v>1379.672137807753</v>
      </c>
      <c r="AI18" s="119">
        <f t="shared" si="17"/>
        <v>24.681075810514365</v>
      </c>
      <c r="AJ18" s="75"/>
      <c r="AK18" s="117">
        <v>243</v>
      </c>
      <c r="AL18" s="148">
        <v>301.1441</v>
      </c>
      <c r="AM18" s="118">
        <f t="shared" si="18"/>
        <v>10.510800000000017</v>
      </c>
      <c r="AN18" s="119">
        <f t="shared" si="19"/>
        <v>1292.356433382804</v>
      </c>
      <c r="AO18" s="119">
        <f t="shared" si="20"/>
        <v>23.11907752026483</v>
      </c>
      <c r="AP18" s="3"/>
    </row>
    <row r="19" spans="1:42" ht="12.75">
      <c r="A19" s="117">
        <v>269</v>
      </c>
      <c r="B19" s="148">
        <v>301.1684</v>
      </c>
      <c r="C19" s="118">
        <f t="shared" si="0"/>
        <v>8.83159999999998</v>
      </c>
      <c r="D19" s="119">
        <f t="shared" si="1"/>
        <v>1702.6473119253626</v>
      </c>
      <c r="E19" s="119">
        <f t="shared" si="2"/>
        <v>30.45880701118717</v>
      </c>
      <c r="F19" s="75"/>
      <c r="G19" s="117">
        <v>269</v>
      </c>
      <c r="H19" s="148">
        <v>300.4491</v>
      </c>
      <c r="I19" s="118">
        <f t="shared" si="3"/>
        <v>9.196700000000021</v>
      </c>
      <c r="J19" s="119">
        <f t="shared" si="4"/>
        <v>1635.0538780214604</v>
      </c>
      <c r="K19" s="119">
        <f t="shared" si="5"/>
        <v>29.249622147074426</v>
      </c>
      <c r="L19" s="75"/>
      <c r="M19" s="117">
        <v>269</v>
      </c>
      <c r="N19" s="148">
        <v>300.1841</v>
      </c>
      <c r="O19" s="118">
        <f t="shared" si="6"/>
        <v>9.978099999999984</v>
      </c>
      <c r="P19" s="119">
        <f t="shared" si="7"/>
        <v>1507.0103526723549</v>
      </c>
      <c r="Q19" s="119">
        <f t="shared" si="8"/>
        <v>26.959040298253218</v>
      </c>
      <c r="R19" s="75"/>
      <c r="S19" s="117">
        <v>270</v>
      </c>
      <c r="T19" s="148">
        <v>300.5194</v>
      </c>
      <c r="U19" s="118">
        <f t="shared" si="9"/>
        <v>9.507599999999968</v>
      </c>
      <c r="V19" s="119">
        <f t="shared" si="10"/>
        <v>1587.46686861038</v>
      </c>
      <c r="W19" s="119">
        <f t="shared" si="11"/>
        <v>28.398333964407517</v>
      </c>
      <c r="X19" s="75"/>
      <c r="Y19" s="117">
        <v>269</v>
      </c>
      <c r="Z19" s="148">
        <v>300.6628</v>
      </c>
      <c r="AA19" s="118">
        <f t="shared" si="12"/>
        <v>9.88069999999999</v>
      </c>
      <c r="AB19" s="119">
        <f t="shared" si="13"/>
        <v>1521.8658597062974</v>
      </c>
      <c r="AC19" s="119">
        <f t="shared" si="14"/>
        <v>27.22479176576561</v>
      </c>
      <c r="AD19" s="75"/>
      <c r="AE19" s="117">
        <v>269</v>
      </c>
      <c r="AF19" s="148">
        <v>300.2598</v>
      </c>
      <c r="AG19" s="118">
        <f t="shared" si="15"/>
        <v>10.716400000000021</v>
      </c>
      <c r="AH19" s="119">
        <f t="shared" si="16"/>
        <v>1403.1857713411193</v>
      </c>
      <c r="AI19" s="119">
        <f t="shared" si="17"/>
        <v>25.101713261916267</v>
      </c>
      <c r="AJ19" s="75"/>
      <c r="AK19" s="117">
        <v>269</v>
      </c>
      <c r="AL19" s="148">
        <v>300.4437</v>
      </c>
      <c r="AM19" s="118">
        <f t="shared" si="18"/>
        <v>11.21120000000002</v>
      </c>
      <c r="AN19" s="119">
        <f t="shared" si="19"/>
        <v>1341.2569573283836</v>
      </c>
      <c r="AO19" s="119">
        <f t="shared" si="20"/>
        <v>23.993863279577525</v>
      </c>
      <c r="AP19" s="3"/>
    </row>
    <row r="20" spans="1:42" ht="12.75">
      <c r="A20" s="117">
        <v>285</v>
      </c>
      <c r="B20" s="148">
        <v>300.587</v>
      </c>
      <c r="C20" s="118">
        <f t="shared" si="0"/>
        <v>9.413000000000011</v>
      </c>
      <c r="D20" s="119">
        <f t="shared" si="1"/>
        <v>1692.4997344098567</v>
      </c>
      <c r="E20" s="119">
        <f t="shared" si="2"/>
        <v>30.277276107510854</v>
      </c>
      <c r="F20" s="75"/>
      <c r="G20" s="117">
        <v>285</v>
      </c>
      <c r="H20" s="148">
        <v>299.7542</v>
      </c>
      <c r="I20" s="118">
        <f t="shared" si="3"/>
        <v>9.891599999999983</v>
      </c>
      <c r="J20" s="119">
        <f t="shared" si="4"/>
        <v>1610.6090015770985</v>
      </c>
      <c r="K20" s="119">
        <f t="shared" si="5"/>
        <v>28.8123256096082</v>
      </c>
      <c r="L20" s="75"/>
      <c r="M20" s="117">
        <v>285</v>
      </c>
      <c r="N20" s="148">
        <v>299.838</v>
      </c>
      <c r="O20" s="118">
        <f t="shared" si="6"/>
        <v>10.324199999999962</v>
      </c>
      <c r="P20" s="119">
        <f t="shared" si="7"/>
        <v>1543.1219852385714</v>
      </c>
      <c r="Q20" s="119">
        <f t="shared" si="8"/>
        <v>27.60504445865065</v>
      </c>
      <c r="R20" s="75"/>
      <c r="S20" s="117">
        <v>285</v>
      </c>
      <c r="T20" s="148">
        <v>299.6514</v>
      </c>
      <c r="U20" s="118">
        <f t="shared" si="9"/>
        <v>10.375599999999963</v>
      </c>
      <c r="V20" s="119">
        <f t="shared" si="10"/>
        <v>1535.4774663633964</v>
      </c>
      <c r="W20" s="119">
        <f t="shared" si="11"/>
        <v>27.468290990400654</v>
      </c>
      <c r="X20" s="75"/>
      <c r="Y20" s="117">
        <v>284</v>
      </c>
      <c r="Z20" s="148">
        <v>299.5487</v>
      </c>
      <c r="AA20" s="118">
        <f t="shared" si="12"/>
        <v>10.994799999999998</v>
      </c>
      <c r="AB20" s="119">
        <f t="shared" si="13"/>
        <v>1443.9189435005642</v>
      </c>
      <c r="AC20" s="119">
        <f t="shared" si="14"/>
        <v>25.830392549205083</v>
      </c>
      <c r="AD20" s="75"/>
      <c r="AE20" s="117">
        <v>285</v>
      </c>
      <c r="AF20" s="148">
        <v>299.5</v>
      </c>
      <c r="AG20" s="118">
        <f t="shared" si="15"/>
        <v>11.476200000000006</v>
      </c>
      <c r="AH20" s="119">
        <f t="shared" si="16"/>
        <v>1388.220839650755</v>
      </c>
      <c r="AI20" s="119">
        <f t="shared" si="17"/>
        <v>24.83400428713336</v>
      </c>
      <c r="AJ20" s="75"/>
      <c r="AK20" s="117">
        <v>284</v>
      </c>
      <c r="AL20" s="148">
        <v>299.7352</v>
      </c>
      <c r="AM20" s="118">
        <f t="shared" si="18"/>
        <v>11.919699999999978</v>
      </c>
      <c r="AN20" s="119">
        <f t="shared" si="19"/>
        <v>1331.8791580325033</v>
      </c>
      <c r="AO20" s="119">
        <f t="shared" si="20"/>
        <v>23.82610300594818</v>
      </c>
      <c r="AP20" s="3"/>
    </row>
    <row r="21" spans="1:42" ht="12.75">
      <c r="A21" s="117">
        <v>310</v>
      </c>
      <c r="B21" s="148">
        <v>299.6866</v>
      </c>
      <c r="C21" s="118">
        <f t="shared" si="0"/>
        <v>10.313400000000001</v>
      </c>
      <c r="D21" s="119">
        <f t="shared" si="1"/>
        <v>1680.2412395524266</v>
      </c>
      <c r="E21" s="119">
        <f t="shared" si="2"/>
        <v>30.05798281846917</v>
      </c>
      <c r="F21" s="75"/>
      <c r="G21" s="117">
        <v>310</v>
      </c>
      <c r="H21" s="148">
        <v>299.135</v>
      </c>
      <c r="I21" s="118">
        <f t="shared" si="3"/>
        <v>10.510800000000017</v>
      </c>
      <c r="J21" s="119">
        <f t="shared" si="4"/>
        <v>1648.6851619286801</v>
      </c>
      <c r="K21" s="119">
        <f t="shared" si="5"/>
        <v>29.49347337976172</v>
      </c>
      <c r="L21" s="75"/>
      <c r="M21" s="117">
        <v>310</v>
      </c>
      <c r="N21" s="148">
        <v>299.0971</v>
      </c>
      <c r="O21" s="118">
        <f t="shared" si="6"/>
        <v>11.065099999999973</v>
      </c>
      <c r="P21" s="119">
        <f t="shared" si="7"/>
        <v>1566.095200224132</v>
      </c>
      <c r="Q21" s="119">
        <f t="shared" si="8"/>
        <v>28.01601431527964</v>
      </c>
      <c r="R21" s="75"/>
      <c r="S21" s="117">
        <v>310</v>
      </c>
      <c r="T21" s="148">
        <v>298.7293</v>
      </c>
      <c r="U21" s="118">
        <f t="shared" si="9"/>
        <v>11.297699999999963</v>
      </c>
      <c r="V21" s="119">
        <f t="shared" si="10"/>
        <v>1533.8520229781332</v>
      </c>
      <c r="W21" s="119">
        <f t="shared" si="11"/>
        <v>27.439213291200954</v>
      </c>
      <c r="X21" s="75"/>
      <c r="Y21" s="117">
        <v>310</v>
      </c>
      <c r="Z21" s="148">
        <v>298.7456</v>
      </c>
      <c r="AA21" s="118">
        <f t="shared" si="12"/>
        <v>11.79789999999997</v>
      </c>
      <c r="AB21" s="119">
        <f t="shared" si="13"/>
        <v>1468.8207223319441</v>
      </c>
      <c r="AC21" s="119">
        <f t="shared" si="14"/>
        <v>26.275862653523152</v>
      </c>
      <c r="AD21" s="75"/>
      <c r="AE21" s="117">
        <v>310</v>
      </c>
      <c r="AF21" s="148">
        <v>298.6536</v>
      </c>
      <c r="AG21" s="118">
        <f t="shared" si="15"/>
        <v>12.322600000000023</v>
      </c>
      <c r="AH21" s="119">
        <f t="shared" si="16"/>
        <v>1406.2778958985903</v>
      </c>
      <c r="AI21" s="119">
        <f t="shared" si="17"/>
        <v>25.157028549169773</v>
      </c>
      <c r="AJ21" s="75"/>
      <c r="AK21" s="117">
        <v>310</v>
      </c>
      <c r="AL21" s="148">
        <v>298.6644</v>
      </c>
      <c r="AM21" s="118">
        <f t="shared" si="18"/>
        <v>12.990499999999997</v>
      </c>
      <c r="AN21" s="119">
        <f t="shared" si="19"/>
        <v>1333.9748277587469</v>
      </c>
      <c r="AO21" s="119">
        <f t="shared" si="20"/>
        <v>23.86359262538009</v>
      </c>
      <c r="AP21" s="3"/>
    </row>
    <row r="22" spans="1:42" ht="12.75">
      <c r="A22" s="117">
        <v>337</v>
      </c>
      <c r="B22" s="148">
        <v>299.1295</v>
      </c>
      <c r="C22" s="118">
        <f t="shared" si="0"/>
        <v>10.870499999999993</v>
      </c>
      <c r="D22" s="119">
        <f t="shared" si="1"/>
        <v>1732.9745641874808</v>
      </c>
      <c r="E22" s="119">
        <f t="shared" si="2"/>
        <v>31.001333885285884</v>
      </c>
      <c r="F22" s="75"/>
      <c r="G22" s="117">
        <v>337</v>
      </c>
      <c r="H22" s="148">
        <v>298.2128</v>
      </c>
      <c r="I22" s="118">
        <f t="shared" si="3"/>
        <v>11.432999999999993</v>
      </c>
      <c r="J22" s="119">
        <f t="shared" si="4"/>
        <v>1647.7127613049954</v>
      </c>
      <c r="K22" s="119">
        <f t="shared" si="5"/>
        <v>29.47607801976736</v>
      </c>
      <c r="L22" s="75"/>
      <c r="M22" s="117">
        <v>337</v>
      </c>
      <c r="N22" s="148">
        <v>298.2832</v>
      </c>
      <c r="O22" s="118">
        <f t="shared" si="6"/>
        <v>11.878999999999962</v>
      </c>
      <c r="P22" s="119">
        <f t="shared" si="7"/>
        <v>1585.8489771866368</v>
      </c>
      <c r="Q22" s="119">
        <f t="shared" si="8"/>
        <v>28.369391362909425</v>
      </c>
      <c r="R22" s="75"/>
      <c r="S22" s="117">
        <v>337</v>
      </c>
      <c r="T22" s="148">
        <v>297.9884</v>
      </c>
      <c r="U22" s="118">
        <f t="shared" si="9"/>
        <v>12.038599999999974</v>
      </c>
      <c r="V22" s="119">
        <f t="shared" si="10"/>
        <v>1564.8248135165252</v>
      </c>
      <c r="W22" s="119">
        <f t="shared" si="11"/>
        <v>27.993288256109576</v>
      </c>
      <c r="X22" s="75"/>
      <c r="Y22" s="117">
        <v>337</v>
      </c>
      <c r="Z22" s="148">
        <v>297.8153</v>
      </c>
      <c r="AA22" s="118">
        <f t="shared" si="12"/>
        <v>12.728200000000015</v>
      </c>
      <c r="AB22" s="119">
        <f t="shared" si="13"/>
        <v>1480.0443110573356</v>
      </c>
      <c r="AC22" s="119">
        <f t="shared" si="14"/>
        <v>26.476642416052513</v>
      </c>
      <c r="AD22" s="75"/>
      <c r="AE22" s="117">
        <v>337</v>
      </c>
      <c r="AF22" s="148">
        <v>297.7991</v>
      </c>
      <c r="AG22" s="118">
        <f t="shared" si="15"/>
        <v>13.177099999999996</v>
      </c>
      <c r="AH22" s="119">
        <f t="shared" si="16"/>
        <v>1429.6241206335237</v>
      </c>
      <c r="AI22" s="119">
        <f t="shared" si="17"/>
        <v>25.574671209902036</v>
      </c>
      <c r="AJ22" s="75"/>
      <c r="AK22" s="117">
        <v>337</v>
      </c>
      <c r="AL22" s="148">
        <v>297.8316</v>
      </c>
      <c r="AM22" s="118">
        <f t="shared" si="18"/>
        <v>13.823300000000017</v>
      </c>
      <c r="AN22" s="119">
        <f t="shared" si="19"/>
        <v>1362.7932548667811</v>
      </c>
      <c r="AO22" s="119">
        <f t="shared" si="20"/>
        <v>24.37912799403902</v>
      </c>
      <c r="AP22" s="3"/>
    </row>
    <row r="23" spans="1:42" ht="12.75">
      <c r="A23" s="117">
        <v>362</v>
      </c>
      <c r="B23" s="148">
        <v>298.2156</v>
      </c>
      <c r="C23" s="118">
        <f t="shared" si="0"/>
        <v>11.784400000000005</v>
      </c>
      <c r="D23" s="119">
        <f t="shared" si="1"/>
        <v>1717.1684599979626</v>
      </c>
      <c r="E23" s="119">
        <f t="shared" si="2"/>
        <v>30.718577101931352</v>
      </c>
      <c r="F23" s="75"/>
      <c r="G23" s="117">
        <v>362</v>
      </c>
      <c r="H23" s="148">
        <v>297.7478</v>
      </c>
      <c r="I23" s="118">
        <f t="shared" si="3"/>
        <v>11.898000000000025</v>
      </c>
      <c r="J23" s="119">
        <f t="shared" si="4"/>
        <v>1700.773239199862</v>
      </c>
      <c r="K23" s="119">
        <f t="shared" si="5"/>
        <v>30.425281559925974</v>
      </c>
      <c r="L23" s="75"/>
      <c r="M23" s="117">
        <v>363</v>
      </c>
      <c r="N23" s="148">
        <v>297.4449</v>
      </c>
      <c r="O23" s="118">
        <f t="shared" si="6"/>
        <v>12.717299999999966</v>
      </c>
      <c r="P23" s="119">
        <f t="shared" si="7"/>
        <v>1595.5981222429332</v>
      </c>
      <c r="Q23" s="119">
        <f t="shared" si="8"/>
        <v>28.54379467339773</v>
      </c>
      <c r="R23" s="75"/>
      <c r="S23" s="117">
        <v>363</v>
      </c>
      <c r="T23" s="148">
        <v>297.0176</v>
      </c>
      <c r="U23" s="118">
        <f t="shared" si="9"/>
        <v>13.009399999999971</v>
      </c>
      <c r="V23" s="119">
        <f t="shared" si="10"/>
        <v>1559.7721647424205</v>
      </c>
      <c r="W23" s="119">
        <f t="shared" si="11"/>
        <v>27.90290097929196</v>
      </c>
      <c r="X23" s="75"/>
      <c r="Y23" s="117">
        <v>362</v>
      </c>
      <c r="Z23" s="148">
        <v>297.142</v>
      </c>
      <c r="AA23" s="118">
        <f t="shared" si="12"/>
        <v>13.401499999999999</v>
      </c>
      <c r="AB23" s="119">
        <f t="shared" si="13"/>
        <v>1509.9653023915234</v>
      </c>
      <c r="AC23" s="119">
        <f t="shared" si="14"/>
        <v>27.011901652800063</v>
      </c>
      <c r="AD23" s="75"/>
      <c r="AE23" s="117">
        <v>362</v>
      </c>
      <c r="AF23" s="148">
        <v>297.0934</v>
      </c>
      <c r="AG23" s="118">
        <f t="shared" si="15"/>
        <v>13.882800000000032</v>
      </c>
      <c r="AH23" s="119">
        <f t="shared" si="16"/>
        <v>1457.6166191258214</v>
      </c>
      <c r="AI23" s="119">
        <f t="shared" si="17"/>
        <v>26.07543146915602</v>
      </c>
      <c r="AJ23" s="75"/>
      <c r="AK23" s="117">
        <v>362</v>
      </c>
      <c r="AL23" s="148">
        <v>296.9987</v>
      </c>
      <c r="AM23" s="118">
        <f t="shared" si="18"/>
        <v>14.656200000000013</v>
      </c>
      <c r="AN23" s="119">
        <f t="shared" si="19"/>
        <v>1380.698953343976</v>
      </c>
      <c r="AO23" s="119">
        <f t="shared" si="20"/>
        <v>24.699444603648946</v>
      </c>
      <c r="AP23" s="3"/>
    </row>
    <row r="24" spans="1:42" ht="12.75">
      <c r="A24" s="117">
        <v>379</v>
      </c>
      <c r="B24" s="148">
        <v>297.5314</v>
      </c>
      <c r="C24" s="118">
        <f t="shared" si="0"/>
        <v>12.46859999999998</v>
      </c>
      <c r="D24" s="119">
        <f t="shared" si="1"/>
        <v>1699.1562805768115</v>
      </c>
      <c r="E24" s="119">
        <f t="shared" si="2"/>
        <v>30.396355645381245</v>
      </c>
      <c r="F24" s="75"/>
      <c r="G24" s="117">
        <v>380</v>
      </c>
      <c r="H24" s="148">
        <v>296.9176</v>
      </c>
      <c r="I24" s="118">
        <f t="shared" si="3"/>
        <v>12.728200000000015</v>
      </c>
      <c r="J24" s="119">
        <f t="shared" si="4"/>
        <v>1668.8926949607937</v>
      </c>
      <c r="K24" s="119">
        <f t="shared" si="5"/>
        <v>29.854967709495416</v>
      </c>
      <c r="L24" s="75"/>
      <c r="M24" s="117">
        <v>380</v>
      </c>
      <c r="N24" s="148">
        <v>296.6986</v>
      </c>
      <c r="O24" s="118">
        <f t="shared" si="6"/>
        <v>13.463599999999985</v>
      </c>
      <c r="P24" s="119">
        <f t="shared" si="7"/>
        <v>1577.735523931194</v>
      </c>
      <c r="Q24" s="119">
        <f t="shared" si="8"/>
        <v>28.22424908642565</v>
      </c>
      <c r="R24" s="75"/>
      <c r="S24" s="117">
        <v>380</v>
      </c>
      <c r="T24" s="148">
        <v>296.2659</v>
      </c>
      <c r="U24" s="118">
        <f t="shared" si="9"/>
        <v>13.761099999999999</v>
      </c>
      <c r="V24" s="119">
        <f t="shared" si="10"/>
        <v>1543.626599617763</v>
      </c>
      <c r="W24" s="119">
        <f t="shared" si="11"/>
        <v>27.614071549512758</v>
      </c>
      <c r="X24" s="75"/>
      <c r="Y24" s="117">
        <v>379</v>
      </c>
      <c r="Z24" s="148">
        <v>296.2713</v>
      </c>
      <c r="AA24" s="118">
        <f t="shared" si="12"/>
        <v>14.272199999999998</v>
      </c>
      <c r="AB24" s="119">
        <f t="shared" si="13"/>
        <v>1484.4312719832963</v>
      </c>
      <c r="AC24" s="119">
        <f t="shared" si="14"/>
        <v>26.555121144602797</v>
      </c>
      <c r="AD24" s="75"/>
      <c r="AE24" s="117">
        <v>380</v>
      </c>
      <c r="AF24" s="148">
        <v>296.5498</v>
      </c>
      <c r="AG24" s="118">
        <f t="shared" si="15"/>
        <v>14.426400000000001</v>
      </c>
      <c r="AH24" s="119">
        <f t="shared" si="16"/>
        <v>1472.439416625076</v>
      </c>
      <c r="AI24" s="119">
        <f t="shared" si="17"/>
        <v>26.340597792935174</v>
      </c>
      <c r="AJ24" s="75"/>
      <c r="AK24" s="117">
        <v>379</v>
      </c>
      <c r="AL24" s="148">
        <v>296.2254</v>
      </c>
      <c r="AM24" s="118">
        <f t="shared" si="18"/>
        <v>15.429500000000019</v>
      </c>
      <c r="AN24" s="119">
        <f t="shared" si="19"/>
        <v>1373.09050844162</v>
      </c>
      <c r="AO24" s="119">
        <f t="shared" si="20"/>
        <v>24.56333646586082</v>
      </c>
      <c r="AP24" s="3"/>
    </row>
    <row r="25" spans="1:42" ht="12.75">
      <c r="A25" s="117">
        <v>405</v>
      </c>
      <c r="B25" s="148">
        <v>296.7202</v>
      </c>
      <c r="C25" s="118">
        <f t="shared" si="0"/>
        <v>13.279800000000023</v>
      </c>
      <c r="D25" s="119">
        <f t="shared" si="1"/>
        <v>1704.807301314776</v>
      </c>
      <c r="E25" s="119">
        <f t="shared" si="2"/>
        <v>30.497447250711556</v>
      </c>
      <c r="F25" s="75"/>
      <c r="G25" s="117">
        <v>405</v>
      </c>
      <c r="H25" s="148">
        <v>296.1091</v>
      </c>
      <c r="I25" s="118">
        <f t="shared" si="3"/>
        <v>13.536699999999996</v>
      </c>
      <c r="J25" s="119">
        <f t="shared" si="4"/>
        <v>1672.4534044486475</v>
      </c>
      <c r="K25" s="119">
        <f t="shared" si="5"/>
        <v>29.918665553643066</v>
      </c>
      <c r="L25" s="75"/>
      <c r="M25" s="117">
        <v>405</v>
      </c>
      <c r="N25" s="148">
        <v>295.936</v>
      </c>
      <c r="O25" s="118">
        <f t="shared" si="6"/>
        <v>14.226200000000006</v>
      </c>
      <c r="P25" s="119">
        <f t="shared" si="7"/>
        <v>1591.39475053071</v>
      </c>
      <c r="Q25" s="119">
        <f t="shared" si="8"/>
        <v>28.468600188384798</v>
      </c>
      <c r="R25" s="75"/>
      <c r="S25" s="117">
        <v>406</v>
      </c>
      <c r="T25" s="148">
        <v>295.7062</v>
      </c>
      <c r="U25" s="118">
        <f t="shared" si="9"/>
        <v>14.320799999999963</v>
      </c>
      <c r="V25" s="119">
        <f t="shared" si="10"/>
        <v>1584.7857661583193</v>
      </c>
      <c r="W25" s="119">
        <f t="shared" si="11"/>
        <v>28.350371487626465</v>
      </c>
      <c r="X25" s="75"/>
      <c r="Y25" s="117">
        <v>405</v>
      </c>
      <c r="Z25" s="148">
        <v>295.6061</v>
      </c>
      <c r="AA25" s="118">
        <f t="shared" si="12"/>
        <v>14.937399999999968</v>
      </c>
      <c r="AB25" s="119">
        <f t="shared" si="13"/>
        <v>1515.6252092064246</v>
      </c>
      <c r="AC25" s="119">
        <f t="shared" si="14"/>
        <v>27.113152221939618</v>
      </c>
      <c r="AD25" s="75"/>
      <c r="AE25" s="117">
        <v>406</v>
      </c>
      <c r="AF25" s="148">
        <v>295.452</v>
      </c>
      <c r="AG25" s="118">
        <f t="shared" si="15"/>
        <v>15.524200000000008</v>
      </c>
      <c r="AH25" s="119">
        <f t="shared" si="16"/>
        <v>1461.9368469872836</v>
      </c>
      <c r="AI25" s="119">
        <f t="shared" si="17"/>
        <v>26.1527164040659</v>
      </c>
      <c r="AJ25" s="75"/>
      <c r="AK25" s="117">
        <v>405</v>
      </c>
      <c r="AL25" s="148">
        <v>295.4006</v>
      </c>
      <c r="AM25" s="118">
        <f t="shared" si="18"/>
        <v>16.2543</v>
      </c>
      <c r="AN25" s="119">
        <f t="shared" si="19"/>
        <v>1392.831435374024</v>
      </c>
      <c r="AO25" s="119">
        <f t="shared" si="20"/>
        <v>24.916483638175745</v>
      </c>
      <c r="AP25" s="3"/>
    </row>
    <row r="26" spans="1:42" ht="12.75">
      <c r="A26" s="117">
        <v>431</v>
      </c>
      <c r="B26" s="148">
        <v>295.9252</v>
      </c>
      <c r="C26" s="118">
        <f t="shared" si="0"/>
        <v>14.074799999999982</v>
      </c>
      <c r="D26" s="119">
        <f t="shared" si="1"/>
        <v>1711.775655781967</v>
      </c>
      <c r="E26" s="119">
        <f t="shared" si="2"/>
        <v>30.622104754596908</v>
      </c>
      <c r="F26" s="75"/>
      <c r="G26" s="117">
        <v>431</v>
      </c>
      <c r="H26" s="148">
        <v>295.1599</v>
      </c>
      <c r="I26" s="118">
        <f t="shared" si="3"/>
        <v>14.485900000000015</v>
      </c>
      <c r="J26" s="119">
        <f>K26*55.9</f>
        <v>1663.1966256842843</v>
      </c>
      <c r="K26" s="119">
        <f>G26/I26</f>
        <v>29.753070226910275</v>
      </c>
      <c r="L26" s="75"/>
      <c r="M26" s="117">
        <v>431</v>
      </c>
      <c r="N26" s="148">
        <v>295.0761</v>
      </c>
      <c r="O26" s="118">
        <f t="shared" si="6"/>
        <v>15.086099999999988</v>
      </c>
      <c r="P26" s="119">
        <f t="shared" si="7"/>
        <v>1597.0264017870768</v>
      </c>
      <c r="Q26" s="119">
        <f t="shared" si="8"/>
        <v>28.569345291360946</v>
      </c>
      <c r="R26" s="75"/>
      <c r="S26" s="117">
        <v>431</v>
      </c>
      <c r="T26" s="148">
        <v>294.8111</v>
      </c>
      <c r="U26" s="118">
        <f t="shared" si="9"/>
        <v>15.215899999999976</v>
      </c>
      <c r="V26" s="119">
        <f t="shared" si="10"/>
        <v>1583.402887768718</v>
      </c>
      <c r="W26" s="119">
        <f t="shared" si="11"/>
        <v>28.325633054896567</v>
      </c>
      <c r="X26" s="75"/>
      <c r="Y26" s="117">
        <v>431</v>
      </c>
      <c r="Z26" s="148">
        <v>294.803</v>
      </c>
      <c r="AA26" s="118">
        <f t="shared" si="12"/>
        <v>15.740499999999997</v>
      </c>
      <c r="AB26" s="119">
        <f t="shared" si="13"/>
        <v>1530.6311743591375</v>
      </c>
      <c r="AC26" s="119">
        <f t="shared" si="14"/>
        <v>27.381595247927326</v>
      </c>
      <c r="AD26" s="75"/>
      <c r="AE26" s="117">
        <v>431</v>
      </c>
      <c r="AF26" s="148">
        <v>294.6786</v>
      </c>
      <c r="AG26" s="118">
        <f>AF$9-AF26</f>
        <v>16.29759999999999</v>
      </c>
      <c r="AH26" s="119">
        <f>AI26*55.9</f>
        <v>1478.309689770274</v>
      </c>
      <c r="AI26" s="119">
        <f>AE26/AG26</f>
        <v>26.445611623797387</v>
      </c>
      <c r="AJ26" s="75"/>
      <c r="AK26" s="117">
        <v>431</v>
      </c>
      <c r="AL26" s="148">
        <v>294.7273</v>
      </c>
      <c r="AM26" s="118">
        <f t="shared" si="18"/>
        <v>16.927599999999984</v>
      </c>
      <c r="AN26" s="119">
        <f t="shared" si="19"/>
        <v>1423.2909567806435</v>
      </c>
      <c r="AO26" s="119">
        <f t="shared" si="20"/>
        <v>25.461376686594697</v>
      </c>
      <c r="AP26" s="3"/>
    </row>
    <row r="27" spans="1:42" ht="12.75">
      <c r="A27" s="117">
        <v>456</v>
      </c>
      <c r="B27" s="148">
        <v>295.3276</v>
      </c>
      <c r="C27" s="118">
        <f>B$9-B27</f>
        <v>14.672399999999982</v>
      </c>
      <c r="D27" s="119">
        <f t="shared" si="1"/>
        <v>1737.3026907663389</v>
      </c>
      <c r="E27" s="119">
        <f t="shared" si="2"/>
        <v>31.07876012104363</v>
      </c>
      <c r="F27" s="75"/>
      <c r="G27" s="117">
        <v>455</v>
      </c>
      <c r="H27" s="148">
        <v>294.4974</v>
      </c>
      <c r="I27" s="118">
        <f t="shared" si="3"/>
        <v>15.148399999999981</v>
      </c>
      <c r="J27" s="119">
        <f>K27*55.9</f>
        <v>1679.022206965754</v>
      </c>
      <c r="K27" s="119">
        <f>G27/I27</f>
        <v>30.03617543767002</v>
      </c>
      <c r="L27" s="75"/>
      <c r="M27" s="117">
        <v>456</v>
      </c>
      <c r="N27" s="148">
        <v>294.2757</v>
      </c>
      <c r="O27" s="118">
        <f t="shared" si="6"/>
        <v>15.886500000000012</v>
      </c>
      <c r="P27" s="119">
        <f t="shared" si="7"/>
        <v>1604.5321499386257</v>
      </c>
      <c r="Q27" s="119">
        <f t="shared" si="8"/>
        <v>28.70361627797184</v>
      </c>
      <c r="R27" s="75"/>
      <c r="S27" s="117">
        <v>456</v>
      </c>
      <c r="T27" s="148">
        <v>294.008</v>
      </c>
      <c r="U27" s="118">
        <f t="shared" si="9"/>
        <v>16.019000000000005</v>
      </c>
      <c r="V27" s="119">
        <f t="shared" si="10"/>
        <v>1591.2603783007671</v>
      </c>
      <c r="W27" s="119">
        <f t="shared" si="11"/>
        <v>28.466196391784745</v>
      </c>
      <c r="X27" s="75"/>
      <c r="Y27" s="117">
        <v>456</v>
      </c>
      <c r="Z27" s="148">
        <v>293.8376</v>
      </c>
      <c r="AA27" s="118">
        <f t="shared" si="12"/>
        <v>16.705899999999986</v>
      </c>
      <c r="AB27" s="119">
        <f t="shared" si="13"/>
        <v>1525.8321910223347</v>
      </c>
      <c r="AC27" s="119">
        <f t="shared" si="14"/>
        <v>27.295745814353037</v>
      </c>
      <c r="AD27" s="75"/>
      <c r="AE27" s="117">
        <v>456</v>
      </c>
      <c r="AF27" s="148">
        <v>293.6375</v>
      </c>
      <c r="AG27" s="118">
        <f aca="true" t="shared" si="21" ref="AG27:AG33">AF$9-AF27</f>
        <v>17.338700000000017</v>
      </c>
      <c r="AH27" s="119">
        <f aca="true" t="shared" si="22" ref="AH27:AH33">AI27*55.9</f>
        <v>1470.1448205459449</v>
      </c>
      <c r="AI27" s="119">
        <f aca="true" t="shared" si="23" ref="AI27:AI33">AE27/AG27</f>
        <v>26.299549562539266</v>
      </c>
      <c r="AJ27" s="75"/>
      <c r="AK27" s="117">
        <v>456</v>
      </c>
      <c r="AL27" s="148">
        <v>293.5834</v>
      </c>
      <c r="AM27" s="118">
        <f t="shared" si="18"/>
        <v>18.071500000000015</v>
      </c>
      <c r="AN27" s="119">
        <f t="shared" si="19"/>
        <v>1410.5303931605001</v>
      </c>
      <c r="AO27" s="119">
        <f t="shared" si="20"/>
        <v>25.23310184544723</v>
      </c>
      <c r="AP27" s="3"/>
    </row>
    <row r="28" spans="1:42" ht="12.75">
      <c r="A28" s="117">
        <v>480</v>
      </c>
      <c r="B28" s="148">
        <v>294.1405</v>
      </c>
      <c r="C28" s="118">
        <f t="shared" si="0"/>
        <v>15.859500000000025</v>
      </c>
      <c r="D28" s="119">
        <f t="shared" si="1"/>
        <v>1691.8566159084432</v>
      </c>
      <c r="E28" s="119">
        <f t="shared" si="2"/>
        <v>30.265771304265535</v>
      </c>
      <c r="F28" s="75"/>
      <c r="G28" s="117">
        <v>481</v>
      </c>
      <c r="H28" s="148">
        <v>293.6484</v>
      </c>
      <c r="I28" s="118">
        <f t="shared" si="3"/>
        <v>15.997400000000027</v>
      </c>
      <c r="J28" s="119">
        <f>K28*55.9</f>
        <v>1680.7668746171223</v>
      </c>
      <c r="K28" s="119">
        <f>G28/I28</f>
        <v>30.06738595021686</v>
      </c>
      <c r="L28" s="75"/>
      <c r="M28" s="117">
        <v>480</v>
      </c>
      <c r="N28" s="148">
        <v>293.3671</v>
      </c>
      <c r="O28" s="118">
        <f t="shared" si="6"/>
        <v>16.79509999999999</v>
      </c>
      <c r="P28" s="119">
        <f t="shared" si="7"/>
        <v>1597.6088263838867</v>
      </c>
      <c r="Q28" s="119">
        <f t="shared" si="8"/>
        <v>28.579764336026596</v>
      </c>
      <c r="R28" s="75"/>
      <c r="S28" s="117">
        <v>481</v>
      </c>
      <c r="T28" s="148">
        <v>292.9696</v>
      </c>
      <c r="U28" s="118">
        <f t="shared" si="9"/>
        <v>17.057399999999973</v>
      </c>
      <c r="V28" s="119">
        <f t="shared" si="10"/>
        <v>1576.3187824639185</v>
      </c>
      <c r="W28" s="119">
        <f t="shared" si="11"/>
        <v>28.19890487413092</v>
      </c>
      <c r="X28" s="75"/>
      <c r="Y28" s="117">
        <v>480</v>
      </c>
      <c r="Z28" s="148">
        <v>292.9074</v>
      </c>
      <c r="AA28" s="118">
        <f t="shared" si="12"/>
        <v>17.6361</v>
      </c>
      <c r="AB28" s="119">
        <f t="shared" si="13"/>
        <v>1521.4248048037832</v>
      </c>
      <c r="AC28" s="119">
        <f t="shared" si="14"/>
        <v>27.21690169595319</v>
      </c>
      <c r="AD28" s="75"/>
      <c r="AE28" s="117">
        <v>480</v>
      </c>
      <c r="AF28" s="148">
        <v>292.7857</v>
      </c>
      <c r="AG28" s="118">
        <f t="shared" si="21"/>
        <v>18.190499999999986</v>
      </c>
      <c r="AH28" s="119">
        <f t="shared" si="22"/>
        <v>1475.0556609219109</v>
      </c>
      <c r="AI28" s="119">
        <f t="shared" si="23"/>
        <v>26.387400016492144</v>
      </c>
      <c r="AJ28" s="75"/>
      <c r="AK28" s="117">
        <v>481</v>
      </c>
      <c r="AL28" s="148">
        <v>292.8561</v>
      </c>
      <c r="AM28" s="118">
        <f t="shared" si="18"/>
        <v>18.79879999999997</v>
      </c>
      <c r="AN28" s="119">
        <f t="shared" si="19"/>
        <v>1430.2987424729258</v>
      </c>
      <c r="AO28" s="119">
        <f t="shared" si="20"/>
        <v>25.58673957912211</v>
      </c>
      <c r="AP28" s="3"/>
    </row>
    <row r="29" spans="1:42" ht="12.75">
      <c r="A29" s="117">
        <v>506</v>
      </c>
      <c r="B29" s="148">
        <v>293.1914</v>
      </c>
      <c r="C29" s="118">
        <f t="shared" si="0"/>
        <v>16.808600000000013</v>
      </c>
      <c r="D29" s="119">
        <f t="shared" si="1"/>
        <v>1682.7933319848162</v>
      </c>
      <c r="E29" s="119">
        <f t="shared" si="2"/>
        <v>30.10363742369975</v>
      </c>
      <c r="F29" s="75"/>
      <c r="G29" s="117">
        <v>505</v>
      </c>
      <c r="H29" s="148">
        <v>292.9047</v>
      </c>
      <c r="I29" s="118">
        <f t="shared" si="3"/>
        <v>16.741100000000017</v>
      </c>
      <c r="J29" s="119">
        <f>K29*55.9</f>
        <v>1686.2392554850023</v>
      </c>
      <c r="K29" s="119">
        <f>G29/I29</f>
        <v>30.165281851252278</v>
      </c>
      <c r="L29" s="75"/>
      <c r="M29" s="117">
        <v>505</v>
      </c>
      <c r="N29" s="148">
        <v>292.4288</v>
      </c>
      <c r="O29" s="118">
        <f t="shared" si="6"/>
        <v>17.73339999999996</v>
      </c>
      <c r="P29" s="119">
        <f t="shared" si="7"/>
        <v>1591.8831132213825</v>
      </c>
      <c r="Q29" s="119">
        <f t="shared" si="8"/>
        <v>28.477336551366413</v>
      </c>
      <c r="R29" s="75"/>
      <c r="S29" s="117">
        <v>506</v>
      </c>
      <c r="T29" s="148">
        <v>292.2044</v>
      </c>
      <c r="U29" s="118">
        <f t="shared" si="9"/>
        <v>17.822599999999966</v>
      </c>
      <c r="V29" s="119">
        <f t="shared" si="10"/>
        <v>1587.052394151249</v>
      </c>
      <c r="W29" s="119">
        <f t="shared" si="11"/>
        <v>28.39091939447673</v>
      </c>
      <c r="X29" s="75"/>
      <c r="Y29" s="117">
        <v>505</v>
      </c>
      <c r="Z29" s="148">
        <v>292.007</v>
      </c>
      <c r="AA29" s="118">
        <f t="shared" si="12"/>
        <v>18.53649999999999</v>
      </c>
      <c r="AB29" s="119">
        <f t="shared" si="13"/>
        <v>1522.9142502629954</v>
      </c>
      <c r="AC29" s="119">
        <f t="shared" si="14"/>
        <v>27.243546516332657</v>
      </c>
      <c r="AD29" s="75"/>
      <c r="AE29" s="117">
        <v>505</v>
      </c>
      <c r="AF29" s="148">
        <v>291.8826</v>
      </c>
      <c r="AG29" s="118">
        <f t="shared" si="21"/>
        <v>19.09359999999998</v>
      </c>
      <c r="AH29" s="119">
        <f t="shared" si="22"/>
        <v>1478.4797000041913</v>
      </c>
      <c r="AI29" s="119">
        <f t="shared" si="23"/>
        <v>26.44865295177444</v>
      </c>
      <c r="AJ29" s="75"/>
      <c r="AK29" s="117">
        <v>505</v>
      </c>
      <c r="AL29" s="148">
        <v>291.8177</v>
      </c>
      <c r="AM29" s="118">
        <f t="shared" si="18"/>
        <v>19.837199999999996</v>
      </c>
      <c r="AN29" s="119">
        <f t="shared" si="19"/>
        <v>1423.0586978000931</v>
      </c>
      <c r="AO29" s="119">
        <f t="shared" si="20"/>
        <v>25.457221785332614</v>
      </c>
      <c r="AP29" s="3"/>
    </row>
    <row r="30" spans="1:42" ht="12.75">
      <c r="A30" s="117">
        <v>531</v>
      </c>
      <c r="B30" s="148">
        <v>292.4585</v>
      </c>
      <c r="C30" s="118">
        <f t="shared" si="0"/>
        <v>17.541499999999985</v>
      </c>
      <c r="D30" s="119">
        <f t="shared" si="1"/>
        <v>1692.1528945643204</v>
      </c>
      <c r="E30" s="119">
        <f t="shared" si="2"/>
        <v>30.271071459111276</v>
      </c>
      <c r="F30" s="75"/>
      <c r="G30" s="117">
        <v>531</v>
      </c>
      <c r="H30" s="148">
        <v>291.7176</v>
      </c>
      <c r="I30" s="118">
        <f t="shared" si="3"/>
        <v>17.928200000000004</v>
      </c>
      <c r="J30" s="119">
        <f t="shared" si="4"/>
        <v>1655.6542207248913</v>
      </c>
      <c r="K30" s="119">
        <f t="shared" si="5"/>
        <v>29.61814348345065</v>
      </c>
      <c r="L30" s="75"/>
      <c r="M30" s="117">
        <v>531</v>
      </c>
      <c r="N30" s="148">
        <v>291.6662</v>
      </c>
      <c r="O30" s="118">
        <f t="shared" si="6"/>
        <v>18.49599999999998</v>
      </c>
      <c r="P30" s="119">
        <f t="shared" si="7"/>
        <v>1604.8280709342578</v>
      </c>
      <c r="Q30" s="119">
        <f t="shared" si="8"/>
        <v>28.708910034602106</v>
      </c>
      <c r="R30" s="75"/>
      <c r="S30" s="117">
        <v>531</v>
      </c>
      <c r="T30" s="148">
        <v>291.4202</v>
      </c>
      <c r="U30" s="118">
        <f t="shared" si="9"/>
        <v>18.606799999999964</v>
      </c>
      <c r="V30" s="119">
        <f t="shared" si="10"/>
        <v>1595.2716211277627</v>
      </c>
      <c r="W30" s="119">
        <f t="shared" si="11"/>
        <v>28.537953866328493</v>
      </c>
      <c r="X30" s="75"/>
      <c r="Y30" s="117">
        <v>531</v>
      </c>
      <c r="Z30" s="148">
        <v>291.358</v>
      </c>
      <c r="AA30" s="118">
        <f t="shared" si="12"/>
        <v>19.18549999999999</v>
      </c>
      <c r="AB30" s="119">
        <f t="shared" si="13"/>
        <v>1547.1527976857528</v>
      </c>
      <c r="AC30" s="119">
        <f t="shared" si="14"/>
        <v>27.677152015845312</v>
      </c>
      <c r="AD30" s="75"/>
      <c r="AE30" s="117">
        <v>531</v>
      </c>
      <c r="AF30" s="148">
        <v>291.4121</v>
      </c>
      <c r="AG30" s="118">
        <f t="shared" si="21"/>
        <v>19.564099999999996</v>
      </c>
      <c r="AH30" s="119">
        <f t="shared" si="22"/>
        <v>1517.2126497002164</v>
      </c>
      <c r="AI30" s="119">
        <f t="shared" si="23"/>
        <v>27.141550084082585</v>
      </c>
      <c r="AJ30" s="75"/>
      <c r="AK30" s="117">
        <v>531</v>
      </c>
      <c r="AL30" s="148">
        <v>291.0714</v>
      </c>
      <c r="AM30" s="118">
        <f t="shared" si="18"/>
        <v>20.583500000000015</v>
      </c>
      <c r="AN30" s="119">
        <f t="shared" si="19"/>
        <v>1442.072533825636</v>
      </c>
      <c r="AO30" s="119">
        <f t="shared" si="20"/>
        <v>25.79736196468043</v>
      </c>
      <c r="AP30" s="3"/>
    </row>
    <row r="31" spans="1:42" ht="12.75">
      <c r="A31" s="117">
        <v>556</v>
      </c>
      <c r="B31" s="148">
        <v>291.6149</v>
      </c>
      <c r="C31" s="118">
        <f t="shared" si="0"/>
        <v>18.385100000000023</v>
      </c>
      <c r="D31" s="119">
        <f t="shared" si="1"/>
        <v>1690.5211285225514</v>
      </c>
      <c r="E31" s="119">
        <f t="shared" si="2"/>
        <v>30.241880653355125</v>
      </c>
      <c r="F31" s="75"/>
      <c r="G31" s="117">
        <v>557</v>
      </c>
      <c r="H31" s="148">
        <v>291.0281</v>
      </c>
      <c r="I31" s="118">
        <f t="shared" si="3"/>
        <v>18.617700000000013</v>
      </c>
      <c r="J31" s="119">
        <f t="shared" si="4"/>
        <v>1672.403143245405</v>
      </c>
      <c r="K31" s="119">
        <f t="shared" si="5"/>
        <v>29.91776642657254</v>
      </c>
      <c r="L31" s="75"/>
      <c r="M31" s="117">
        <v>557</v>
      </c>
      <c r="N31" s="148">
        <v>290.8226</v>
      </c>
      <c r="O31" s="118">
        <f t="shared" si="6"/>
        <v>19.33959999999996</v>
      </c>
      <c r="P31" s="119">
        <f t="shared" si="7"/>
        <v>1609.9764214358136</v>
      </c>
      <c r="Q31" s="119">
        <f t="shared" si="8"/>
        <v>28.801009328010977</v>
      </c>
      <c r="R31" s="75"/>
      <c r="S31" s="117">
        <v>556</v>
      </c>
      <c r="T31" s="148">
        <v>290.6441</v>
      </c>
      <c r="U31" s="118">
        <f t="shared" si="9"/>
        <v>19.382900000000006</v>
      </c>
      <c r="V31" s="119">
        <f t="shared" si="10"/>
        <v>1603.4958649118548</v>
      </c>
      <c r="W31" s="119">
        <f t="shared" si="11"/>
        <v>28.685078084290783</v>
      </c>
      <c r="X31" s="75"/>
      <c r="Y31" s="117">
        <v>556</v>
      </c>
      <c r="Z31" s="148">
        <v>290.5332</v>
      </c>
      <c r="AA31" s="118">
        <f t="shared" si="12"/>
        <v>20.010299999999972</v>
      </c>
      <c r="AB31" s="119">
        <f t="shared" si="13"/>
        <v>1553.2200916528009</v>
      </c>
      <c r="AC31" s="119">
        <f t="shared" si="14"/>
        <v>27.785690369459765</v>
      </c>
      <c r="AD31" s="75"/>
      <c r="AE31" s="117">
        <v>557</v>
      </c>
      <c r="AF31" s="148">
        <v>290.4007</v>
      </c>
      <c r="AG31" s="118">
        <f t="shared" si="21"/>
        <v>20.575500000000034</v>
      </c>
      <c r="AH31" s="119">
        <f t="shared" si="22"/>
        <v>1513.2706374085658</v>
      </c>
      <c r="AI31" s="119">
        <f t="shared" si="23"/>
        <v>27.07103108065413</v>
      </c>
      <c r="AJ31" s="75"/>
      <c r="AK31" s="117">
        <v>557</v>
      </c>
      <c r="AL31" s="148">
        <v>290.2493</v>
      </c>
      <c r="AM31" s="118">
        <f t="shared" si="18"/>
        <v>21.405599999999993</v>
      </c>
      <c r="AN31" s="119">
        <f t="shared" si="19"/>
        <v>1454.586650222372</v>
      </c>
      <c r="AO31" s="119">
        <f t="shared" si="20"/>
        <v>26.021228089845657</v>
      </c>
      <c r="AP31" s="3"/>
    </row>
    <row r="32" spans="1:42" ht="12.75">
      <c r="A32" s="117">
        <v>576</v>
      </c>
      <c r="B32" s="148">
        <v>291.3039</v>
      </c>
      <c r="C32" s="118">
        <f t="shared" si="0"/>
        <v>18.6961</v>
      </c>
      <c r="D32" s="119">
        <f t="shared" si="1"/>
        <v>1722.1987473323313</v>
      </c>
      <c r="E32" s="119">
        <f t="shared" si="2"/>
        <v>30.808564352993404</v>
      </c>
      <c r="F32" s="75"/>
      <c r="G32" s="117">
        <v>574</v>
      </c>
      <c r="H32" s="148">
        <v>290.298</v>
      </c>
      <c r="I32" s="118">
        <f t="shared" si="3"/>
        <v>19.347800000000007</v>
      </c>
      <c r="J32" s="119">
        <f t="shared" si="4"/>
        <v>1658.4107753853145</v>
      </c>
      <c r="K32" s="119">
        <f t="shared" si="5"/>
        <v>29.667455731400977</v>
      </c>
      <c r="L32" s="75"/>
      <c r="M32" s="117">
        <v>575</v>
      </c>
      <c r="N32" s="148">
        <v>290.0438</v>
      </c>
      <c r="O32" s="118">
        <f t="shared" si="6"/>
        <v>20.11840000000001</v>
      </c>
      <c r="P32" s="119">
        <f t="shared" si="7"/>
        <v>1597.666812470176</v>
      </c>
      <c r="Q32" s="119">
        <f t="shared" si="8"/>
        <v>28.580801654207082</v>
      </c>
      <c r="R32" s="75"/>
      <c r="S32" s="117">
        <v>575</v>
      </c>
      <c r="T32" s="148">
        <v>289.8139</v>
      </c>
      <c r="U32" s="118">
        <f t="shared" si="9"/>
        <v>20.213099999999997</v>
      </c>
      <c r="V32" s="119">
        <f t="shared" si="10"/>
        <v>1590.181614893312</v>
      </c>
      <c r="W32" s="119">
        <f t="shared" si="11"/>
        <v>28.44689829862812</v>
      </c>
      <c r="X32" s="75"/>
      <c r="Y32" s="117">
        <v>575</v>
      </c>
      <c r="Z32" s="148">
        <v>289.6409</v>
      </c>
      <c r="AA32" s="118">
        <f t="shared" si="12"/>
        <v>20.902600000000007</v>
      </c>
      <c r="AB32" s="119">
        <f t="shared" si="13"/>
        <v>1537.7273640599728</v>
      </c>
      <c r="AC32" s="119">
        <f t="shared" si="14"/>
        <v>27.508539607512933</v>
      </c>
      <c r="AD32" s="75"/>
      <c r="AE32" s="117">
        <v>575</v>
      </c>
      <c r="AF32" s="148">
        <v>289.4137</v>
      </c>
      <c r="AG32" s="118">
        <f t="shared" si="21"/>
        <v>21.5625</v>
      </c>
      <c r="AH32" s="119">
        <f t="shared" si="22"/>
        <v>1490.6666666666667</v>
      </c>
      <c r="AI32" s="119">
        <f t="shared" si="23"/>
        <v>26.666666666666668</v>
      </c>
      <c r="AJ32" s="75"/>
      <c r="AK32" s="117">
        <v>575</v>
      </c>
      <c r="AL32" s="148">
        <v>289.4408</v>
      </c>
      <c r="AM32" s="118">
        <f t="shared" si="18"/>
        <v>22.214099999999974</v>
      </c>
      <c r="AN32" s="119">
        <f t="shared" si="19"/>
        <v>1446.9413570660095</v>
      </c>
      <c r="AO32" s="119">
        <f t="shared" si="20"/>
        <v>25.884460770411618</v>
      </c>
      <c r="AP32" s="3"/>
    </row>
    <row r="33" spans="1:42" ht="12.75">
      <c r="A33" s="123">
        <v>600</v>
      </c>
      <c r="B33" s="149">
        <v>290.0276</v>
      </c>
      <c r="C33" s="124">
        <f t="shared" si="0"/>
        <v>19.972399999999993</v>
      </c>
      <c r="D33" s="125">
        <f t="shared" si="1"/>
        <v>1679.3174580921677</v>
      </c>
      <c r="E33" s="125">
        <f t="shared" si="2"/>
        <v>30.041457210951123</v>
      </c>
      <c r="F33" s="75"/>
      <c r="G33" s="123">
        <v>601</v>
      </c>
      <c r="H33" s="149">
        <v>289.3407</v>
      </c>
      <c r="I33" s="124">
        <f t="shared" si="3"/>
        <v>20.30509999999998</v>
      </c>
      <c r="J33" s="125">
        <f t="shared" si="4"/>
        <v>1654.5547670289745</v>
      </c>
      <c r="K33" s="125">
        <f t="shared" si="5"/>
        <v>29.5984752599101</v>
      </c>
      <c r="L33" s="75"/>
      <c r="M33" s="123">
        <v>600</v>
      </c>
      <c r="N33" s="149">
        <v>289.2272</v>
      </c>
      <c r="O33" s="124">
        <f t="shared" si="6"/>
        <v>20.935000000000002</v>
      </c>
      <c r="P33" s="125">
        <f t="shared" si="7"/>
        <v>1602.10174349176</v>
      </c>
      <c r="Q33" s="125">
        <f t="shared" si="8"/>
        <v>28.660138524002864</v>
      </c>
      <c r="R33" s="75"/>
      <c r="S33" s="123">
        <v>600</v>
      </c>
      <c r="T33" s="149">
        <v>289.0244</v>
      </c>
      <c r="U33" s="124">
        <f t="shared" si="9"/>
        <v>21.002599999999973</v>
      </c>
      <c r="V33" s="125">
        <f t="shared" si="10"/>
        <v>1596.9451401255103</v>
      </c>
      <c r="W33" s="125">
        <f t="shared" si="11"/>
        <v>28.567891594374068</v>
      </c>
      <c r="X33" s="75"/>
      <c r="Y33" s="123">
        <v>601</v>
      </c>
      <c r="Z33" s="149">
        <v>288.973</v>
      </c>
      <c r="AA33" s="124">
        <f t="shared" si="12"/>
        <v>21.57049999999998</v>
      </c>
      <c r="AB33" s="125">
        <f t="shared" si="13"/>
        <v>1557.4928722097322</v>
      </c>
      <c r="AC33" s="125">
        <f t="shared" si="14"/>
        <v>27.862126515379824</v>
      </c>
      <c r="AD33" s="75"/>
      <c r="AE33" s="123">
        <v>600</v>
      </c>
      <c r="AF33" s="149">
        <v>288.9297</v>
      </c>
      <c r="AG33" s="124">
        <f t="shared" si="21"/>
        <v>22.04649999999998</v>
      </c>
      <c r="AH33" s="125">
        <f t="shared" si="22"/>
        <v>1521.3299163132483</v>
      </c>
      <c r="AI33" s="125">
        <f t="shared" si="23"/>
        <v>27.215204227428416</v>
      </c>
      <c r="AJ33" s="75"/>
      <c r="AK33" s="123">
        <v>600</v>
      </c>
      <c r="AL33" s="149">
        <v>288.6647</v>
      </c>
      <c r="AM33" s="124">
        <f t="shared" si="18"/>
        <v>22.990200000000016</v>
      </c>
      <c r="AN33" s="125">
        <f t="shared" si="19"/>
        <v>1458.8824803611963</v>
      </c>
      <c r="AO33" s="125">
        <f t="shared" si="20"/>
        <v>26.098076571756643</v>
      </c>
      <c r="AP33" s="3"/>
    </row>
    <row r="34" spans="1:42" ht="12.75">
      <c r="A34" s="23" t="s">
        <v>5</v>
      </c>
      <c r="B34" s="23"/>
      <c r="C34" s="38"/>
      <c r="D34" s="30">
        <f>TRIMMEAN(E14:E33,0.4)</f>
        <v>30.329364061764256</v>
      </c>
      <c r="E34" s="23">
        <f>SLOPE(A13:A33,B13:B33)*-1</f>
        <v>30.646628037712226</v>
      </c>
      <c r="F34" s="23"/>
      <c r="G34" s="23" t="s">
        <v>5</v>
      </c>
      <c r="H34" s="23"/>
      <c r="I34" s="38"/>
      <c r="J34" s="30">
        <f>TRIMMEAN(K14:K33,0.4)</f>
        <v>29.50128050070123</v>
      </c>
      <c r="K34" s="23">
        <f>SLOPE(G13:G33,H13:H33)*-1</f>
        <v>30.53399594698718</v>
      </c>
      <c r="L34" s="23"/>
      <c r="M34" s="23" t="s">
        <v>5</v>
      </c>
      <c r="N34" s="23"/>
      <c r="O34" s="38"/>
      <c r="P34" s="30">
        <f>TRIMMEAN(Q14:Q33,0.4)</f>
        <v>28.149109958518594</v>
      </c>
      <c r="Q34" s="23">
        <f>SLOPE(M13:M33,N13:N33)*-1</f>
        <v>29.876261685699937</v>
      </c>
      <c r="R34" s="23"/>
      <c r="S34" s="23" t="s">
        <v>5</v>
      </c>
      <c r="T34" s="23"/>
      <c r="U34" s="38"/>
      <c r="V34" s="30">
        <f>TRIMMEAN(W14:W33,0.4)</f>
        <v>27.954875812050442</v>
      </c>
      <c r="W34" s="23">
        <f>SLOPE(S13:S33,T13:T33)*-1</f>
        <v>29.544045295889322</v>
      </c>
      <c r="X34" s="23"/>
      <c r="Y34" s="23" t="s">
        <v>5</v>
      </c>
      <c r="Z34" s="23"/>
      <c r="AA34" s="38"/>
      <c r="AB34" s="30">
        <f>TRIMMEAN(AC14:AC33,0.4)</f>
        <v>26.775090551766493</v>
      </c>
      <c r="AC34" s="23">
        <f>SLOPE(Y13:Y33,Z13:Z33)*-1</f>
        <v>29.100634235667933</v>
      </c>
      <c r="AD34" s="23"/>
      <c r="AE34" s="23" t="s">
        <v>5</v>
      </c>
      <c r="AF34" s="23"/>
      <c r="AG34" s="38"/>
      <c r="AH34" s="30">
        <f>TRIMMEAN(AI14:AI33,0.4)</f>
        <v>25.79153774494968</v>
      </c>
      <c r="AI34" s="23">
        <f>SLOPE(AE13:AE33,AF13:AF33)*-1</f>
        <v>28.46631159754937</v>
      </c>
      <c r="AJ34" s="23"/>
      <c r="AK34" s="23" t="s">
        <v>5</v>
      </c>
      <c r="AL34" s="23"/>
      <c r="AM34" s="38"/>
      <c r="AN34" s="30">
        <f>TRIMMEAN(AO14:AO33,0.4)</f>
        <v>24.595042392507676</v>
      </c>
      <c r="AO34" s="23">
        <f>SLOPE(AK13:AK33,AL13:AL33)*-1</f>
        <v>27.46331440140142</v>
      </c>
      <c r="AP34" s="23"/>
    </row>
    <row r="35" spans="1:42" ht="12.75">
      <c r="A35" s="23"/>
      <c r="B35" s="23"/>
      <c r="C35" s="23"/>
      <c r="D35" s="30"/>
      <c r="E35" s="23"/>
      <c r="F35" s="23"/>
      <c r="G35" s="23"/>
      <c r="H35" s="23"/>
      <c r="I35" s="23"/>
      <c r="J35" s="30"/>
      <c r="K35" s="23"/>
      <c r="L35" s="23"/>
      <c r="M35" s="23"/>
      <c r="N35" s="23"/>
      <c r="O35" s="23"/>
      <c r="P35" s="30"/>
      <c r="Q35" s="23"/>
      <c r="R35" s="23"/>
      <c r="S35" s="23"/>
      <c r="T35" s="23"/>
      <c r="U35" s="23"/>
      <c r="V35" s="30"/>
      <c r="W35" s="23"/>
      <c r="X35" s="23"/>
      <c r="Y35" s="23"/>
      <c r="Z35" s="23"/>
      <c r="AA35" s="23"/>
      <c r="AB35" s="30"/>
      <c r="AC35" s="23"/>
      <c r="AD35" s="23"/>
      <c r="AE35" s="23"/>
      <c r="AF35" s="23"/>
      <c r="AG35" s="23"/>
      <c r="AH35" s="30"/>
      <c r="AI35" s="23"/>
      <c r="AJ35" s="23"/>
      <c r="AK35" s="37"/>
      <c r="AL35" s="37"/>
      <c r="AM35" s="23"/>
      <c r="AN35" s="30"/>
      <c r="AO35" s="23"/>
      <c r="AP35" s="23"/>
    </row>
    <row r="38" spans="1:42" s="24" customFormat="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row>
    <row r="65" spans="1:42" s="24" customFormat="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row>
    <row r="92" spans="1:42" s="2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row>
  </sheetData>
  <sheetProtection/>
  <mergeCells count="10">
    <mergeCell ref="V7:W7"/>
    <mergeCell ref="AB7:AC7"/>
    <mergeCell ref="AH7:AI7"/>
    <mergeCell ref="AN7:AO7"/>
    <mergeCell ref="E1:F1"/>
    <mergeCell ref="D7:E7"/>
    <mergeCell ref="J7:K7"/>
    <mergeCell ref="P7:Q7"/>
    <mergeCell ref="C2:D2"/>
    <mergeCell ref="C1:D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N32" sqref="N3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Tire &amp; Rubber Co Europe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DJoy</dc:creator>
  <cp:keywords/>
  <dc:description/>
  <cp:lastModifiedBy>Joy, Dave.</cp:lastModifiedBy>
  <dcterms:created xsi:type="dcterms:W3CDTF">2010-11-04T09:14:22Z</dcterms:created>
  <dcterms:modified xsi:type="dcterms:W3CDTF">2016-12-12T10:59:19Z</dcterms:modified>
  <cp:category/>
  <cp:version/>
  <cp:contentType/>
  <cp:contentStatus/>
</cp:coreProperties>
</file>